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55" windowHeight="8145" activeTab="3"/>
  </bookViews>
  <sheets>
    <sheet name="Drift" sheetId="1" r:id="rId1"/>
    <sheet name="Balance" sheetId="2" r:id="rId2"/>
    <sheet name="usf" sheetId="3" r:id="rId3"/>
    <sheet name="Aktivitetsfond" sheetId="4" r:id="rId4"/>
    <sheet name="Kontingent" sheetId="5" r:id="rId5"/>
    <sheet name="Kompatibilitetsrapport" sheetId="6" r:id="rId6"/>
    <sheet name="Ark1" sheetId="7" r:id="rId7"/>
    <sheet name="Ark2" sheetId="8" r:id="rId8"/>
  </sheets>
  <definedNames>
    <definedName name="_xlnm.Print_Area" localSheetId="0">'Drift'!$A$1:$J$46</definedName>
  </definedNames>
  <calcPr fullCalcOnLoad="1"/>
</workbook>
</file>

<file path=xl/sharedStrings.xml><?xml version="1.0" encoding="utf-8"?>
<sst xmlns="http://schemas.openxmlformats.org/spreadsheetml/2006/main" count="206" uniqueCount="159">
  <si>
    <t>Indtægter:</t>
  </si>
  <si>
    <t>Kontingenter</t>
  </si>
  <si>
    <t>Akut-fond</t>
  </si>
  <si>
    <t>Administration af fonde</t>
  </si>
  <si>
    <t>Renter</t>
  </si>
  <si>
    <t>Indtægter i alt</t>
  </si>
  <si>
    <t>Udgifter:</t>
  </si>
  <si>
    <t>Styrelsesudgifter</t>
  </si>
  <si>
    <t>Mødeudgifter</t>
  </si>
  <si>
    <t>Kurser og konferencer</t>
  </si>
  <si>
    <t>Personaleudgifter</t>
  </si>
  <si>
    <t>Lokaleudgifter</t>
  </si>
  <si>
    <t>Revision</t>
  </si>
  <si>
    <t>Udgifter i alt</t>
  </si>
  <si>
    <t>Årets resultat</t>
  </si>
  <si>
    <t>Faglige klubber</t>
  </si>
  <si>
    <t>Bankgebyrer</t>
  </si>
  <si>
    <t>Forsikringer</t>
  </si>
  <si>
    <t>El</t>
  </si>
  <si>
    <t>Vedligeholdelse</t>
  </si>
  <si>
    <t>Aktiver:</t>
  </si>
  <si>
    <t>Tilgodehavende Akut-fond</t>
  </si>
  <si>
    <t>Mellemregning med fonde</t>
  </si>
  <si>
    <t>Forudbetalinger</t>
  </si>
  <si>
    <t>Deposita</t>
  </si>
  <si>
    <t>Lån &amp; Spar Bank</t>
  </si>
  <si>
    <t>Aktiver i alt</t>
  </si>
  <si>
    <t>Egenkapital og gæld:</t>
  </si>
  <si>
    <t>Egenkapital primo</t>
  </si>
  <si>
    <t>Hensættelser:</t>
  </si>
  <si>
    <t>Øvrige hensættelser</t>
  </si>
  <si>
    <t>Hensat TR frikøb</t>
  </si>
  <si>
    <t>Hensættelser i alt</t>
  </si>
  <si>
    <t>Gæld:</t>
  </si>
  <si>
    <t>Skyldigt frikøb</t>
  </si>
  <si>
    <t>Skyldige omkostninger</t>
  </si>
  <si>
    <t>Feriepengeforpligtelse</t>
  </si>
  <si>
    <t>Øvrige kreditorer</t>
  </si>
  <si>
    <t>Gæld i alt</t>
  </si>
  <si>
    <t>Gæld og egenkapital i alt.</t>
  </si>
  <si>
    <t>Modtaget/afregnet andre kredse</t>
  </si>
  <si>
    <t>Lejeindtægter</t>
  </si>
  <si>
    <t>Administration til kredsen</t>
  </si>
  <si>
    <t>Aktiviteter</t>
  </si>
  <si>
    <t>Gebyrer</t>
  </si>
  <si>
    <t>Ejendomsudgifter:</t>
  </si>
  <si>
    <t>Ejendomsskatter</t>
  </si>
  <si>
    <t>Grundejerforening</t>
  </si>
  <si>
    <t>Prioritetsrenter og bidrag</t>
  </si>
  <si>
    <t>Anlægsaktiver:</t>
  </si>
  <si>
    <t>Ejendommen til anskaffelsessum</t>
  </si>
  <si>
    <t>Ejendomsforbedringer</t>
  </si>
  <si>
    <t>Afskrivninger på ejendom</t>
  </si>
  <si>
    <t>Anlægsaktiver i alt</t>
  </si>
  <si>
    <t>Omsætningsaktiver:</t>
  </si>
  <si>
    <t>Tilgodehavender</t>
  </si>
  <si>
    <t>Omsætningsaktiver i alt</t>
  </si>
  <si>
    <t>Egenkapital og gæld</t>
  </si>
  <si>
    <t>Egenkapital:</t>
  </si>
  <si>
    <t>Egenkapital ultimo</t>
  </si>
  <si>
    <t>Mellemregning Kredsen</t>
  </si>
  <si>
    <t>Prioritetsgæld</t>
  </si>
  <si>
    <t>Aktivitetsfond</t>
  </si>
  <si>
    <t>Kredsen</t>
  </si>
  <si>
    <t>Gæld og egenkapital i alt</t>
  </si>
  <si>
    <t>Indtægter</t>
  </si>
  <si>
    <t>Renter obligationer</t>
  </si>
  <si>
    <t>Renter Bank</t>
  </si>
  <si>
    <t>Udgifter</t>
  </si>
  <si>
    <t>Humanitær Hjælp</t>
  </si>
  <si>
    <t>Andre udgifter</t>
  </si>
  <si>
    <t>Aktiver</t>
  </si>
  <si>
    <t>Egenkapital</t>
  </si>
  <si>
    <t>Mellemregning kredsen</t>
  </si>
  <si>
    <t>EDB</t>
  </si>
  <si>
    <t>Inventar</t>
  </si>
  <si>
    <t>Afskrivninger:</t>
  </si>
  <si>
    <t>Afskrivninger i alt</t>
  </si>
  <si>
    <t>December kontingent</t>
  </si>
  <si>
    <t>AKUT</t>
  </si>
  <si>
    <t>indtægter:</t>
  </si>
  <si>
    <t>Manglende posteringer:</t>
  </si>
  <si>
    <t>Skyldig frikøb TR</t>
  </si>
  <si>
    <t>Skyldig frikøb FU</t>
  </si>
  <si>
    <t>I alt</t>
  </si>
  <si>
    <t xml:space="preserve"> I alt</t>
  </si>
  <si>
    <t>Overførte renter til kreds</t>
  </si>
  <si>
    <t>Renteindtægter og kursgevinster</t>
  </si>
  <si>
    <t>forudbetalt husleje</t>
  </si>
  <si>
    <t>Tilgodehavende kontingent</t>
  </si>
  <si>
    <t>skyldig pensionsbidrag</t>
  </si>
  <si>
    <t>Skyldig Atp</t>
  </si>
  <si>
    <t>Skyldig skat, am og sp</t>
  </si>
  <si>
    <t>Offentlig ejendomsvurdering</t>
  </si>
  <si>
    <t>Kontingent</t>
  </si>
  <si>
    <t>Kontingentudvikling:</t>
  </si>
  <si>
    <t>Fraktion</t>
  </si>
  <si>
    <t>1 Lærere</t>
  </si>
  <si>
    <t>2 bh.kl.ledere</t>
  </si>
  <si>
    <t>4 pensionister</t>
  </si>
  <si>
    <t>6 særlige medlemmer</t>
  </si>
  <si>
    <t>DLF</t>
  </si>
  <si>
    <t>kreds</t>
  </si>
  <si>
    <t>pr. år</t>
  </si>
  <si>
    <t>pr. md</t>
  </si>
  <si>
    <t>pr.md.</t>
  </si>
  <si>
    <t>Kreds</t>
  </si>
  <si>
    <t>i alt</t>
  </si>
  <si>
    <t>fra aktivitetskonto</t>
  </si>
  <si>
    <t>Fra hensættelser til EDB</t>
  </si>
  <si>
    <t>Fra skyldige frikøb</t>
  </si>
  <si>
    <t>Øvrige indtægter</t>
  </si>
  <si>
    <t>Udlagt Særlig Fond (Hus)</t>
  </si>
  <si>
    <t>Skyldig pensionsbidrag tjenestemænd</t>
  </si>
  <si>
    <t>Kompatibilitetsrapport for regnskab 2010 og budget 2011.xls</t>
  </si>
  <si>
    <t>Kør på 31-01-2011 10:07</t>
  </si>
  <si>
    <t>Følgende funktioner i denne projektmappe understøttes ikke af tidligere versioner af Excel. Disse funktioner mistes eller degraderes, når du åbner projektmappen i en tidligere version af Excel, eller hvis du gemmer projektmappen i et tidligere filformat.</t>
  </si>
  <si>
    <t>Mindre pålidelighedstab</t>
  </si>
  <si>
    <t>Antal forekomster</t>
  </si>
  <si>
    <t>Version</t>
  </si>
  <si>
    <t>Nogle celler eller typografier i denne projektmappe indeholder formatering, der ikke understøttes af det valgte filformat. Disse formater konverteres til det tilgængelige format, som ligner mest.</t>
  </si>
  <si>
    <t>Excel 97-2003</t>
  </si>
  <si>
    <t>Øvrige tilgodehavender</t>
  </si>
  <si>
    <t>Værdipapirer</t>
  </si>
  <si>
    <t>Kreds 33 drift 2010</t>
  </si>
  <si>
    <t>pr.år</t>
  </si>
  <si>
    <t>pr.md</t>
  </si>
  <si>
    <t>Nyanskaffelser</t>
  </si>
  <si>
    <t xml:space="preserve"> </t>
  </si>
  <si>
    <t>Kontorhold og IT</t>
  </si>
  <si>
    <t>Hensat til IT</t>
  </si>
  <si>
    <t>Frikøb FAK</t>
  </si>
  <si>
    <t>Ekstraordinære indtægter</t>
  </si>
  <si>
    <t>Repræsentation og Kampagner</t>
  </si>
  <si>
    <t>Kontingenter FAK</t>
  </si>
  <si>
    <t>Kommentarer til regnskabet:</t>
  </si>
  <si>
    <t>Konto</t>
  </si>
  <si>
    <t>Budget 2014</t>
  </si>
  <si>
    <t>Særligt kontingent</t>
  </si>
  <si>
    <t>Kontingentudvikling fra 2010 til 2015</t>
  </si>
  <si>
    <t>Regnskab 2014</t>
  </si>
  <si>
    <t>Budget 2015</t>
  </si>
  <si>
    <t>Resultatopgørelse for 2014 og  budget 2015</t>
  </si>
  <si>
    <t>Balance pr. 31. december 2014</t>
  </si>
  <si>
    <t>Resultatopgørelse for 1. januar - 31. december 2014</t>
  </si>
  <si>
    <t>Resultatopgørelse for 2014</t>
  </si>
  <si>
    <t>Tr frikøb</t>
  </si>
  <si>
    <t>På grund af L 409 er TR frikøbet i anden del af året væsentligt mindre end beregnet</t>
  </si>
  <si>
    <t>Medlemskurset</t>
  </si>
  <si>
    <t xml:space="preserve">Vi havde en mindre udgift på 32000,- end budgeteret. Vi havde 144 med. </t>
  </si>
  <si>
    <t xml:space="preserve">Vi har ikke haft brug for at indrykke annoncer </t>
  </si>
  <si>
    <t xml:space="preserve">Vores medlemstal er ikke faldet. </t>
  </si>
  <si>
    <t>Vores udgifter til faglige klubber var mindre end forventet</t>
  </si>
  <si>
    <t>Vores el-regning var mindre end forventet p.g.a. den milde vinter</t>
  </si>
  <si>
    <t xml:space="preserve"> Budget 2015 </t>
  </si>
  <si>
    <t xml:space="preserve"> m fane </t>
  </si>
  <si>
    <t>u fane</t>
  </si>
  <si>
    <t>Repræsentation og klampagner</t>
  </si>
  <si>
    <t>medlemstal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</si>
</sst>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#,##0.0"/>
    <numFmt numFmtId="176" formatCode="[$-406]d\.\ mmmm\ yyyy"/>
    <numFmt numFmtId="177" formatCode="0.0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.000"/>
    <numFmt numFmtId="183" formatCode="#,##0_ ;[Red]\-#,##0\ 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40" applyNumberFormat="1" applyFont="1" applyAlignment="1">
      <alignment/>
    </xf>
    <xf numFmtId="173" fontId="3" fillId="0" borderId="0" xfId="40" applyNumberFormat="1" applyFont="1" applyAlignment="1">
      <alignment/>
    </xf>
    <xf numFmtId="173" fontId="2" fillId="0" borderId="0" xfId="4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5" fillId="0" borderId="0" xfId="40" applyNumberFormat="1" applyFont="1" applyAlignment="1">
      <alignment vertical="top"/>
    </xf>
    <xf numFmtId="0" fontId="0" fillId="0" borderId="14" xfId="0" applyBorder="1" applyAlignment="1">
      <alignment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173" fontId="8" fillId="0" borderId="0" xfId="40" applyNumberFormat="1" applyFont="1" applyAlignment="1">
      <alignment horizontal="center"/>
    </xf>
    <xf numFmtId="49" fontId="1" fillId="0" borderId="0" xfId="4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3" fontId="13" fillId="0" borderId="0" xfId="40" applyNumberFormat="1" applyFont="1" applyAlignment="1">
      <alignment horizontal="center"/>
    </xf>
    <xf numFmtId="173" fontId="7" fillId="0" borderId="0" xfId="40" applyNumberFormat="1" applyFont="1" applyAlignment="1">
      <alignment/>
    </xf>
    <xf numFmtId="173" fontId="1" fillId="0" borderId="0" xfId="40" applyNumberFormat="1" applyFont="1" applyAlignment="1">
      <alignment wrapText="1"/>
    </xf>
    <xf numFmtId="3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3" fontId="3" fillId="0" borderId="10" xfId="40" applyNumberFormat="1" applyFont="1" applyBorder="1" applyAlignment="1">
      <alignment/>
    </xf>
    <xf numFmtId="173" fontId="3" fillId="0" borderId="0" xfId="40" applyNumberFormat="1" applyFont="1" applyAlignment="1">
      <alignment vertical="top" wrapText="1"/>
    </xf>
    <xf numFmtId="173" fontId="3" fillId="0" borderId="0" xfId="40" applyNumberFormat="1" applyFont="1" applyAlignment="1">
      <alignment horizontal="left"/>
    </xf>
    <xf numFmtId="49" fontId="1" fillId="0" borderId="0" xfId="4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173" fontId="3" fillId="0" borderId="18" xfId="40" applyNumberFormat="1" applyFont="1" applyBorder="1" applyAlignment="1">
      <alignment/>
    </xf>
    <xf numFmtId="173" fontId="5" fillId="0" borderId="0" xfId="40" applyNumberFormat="1" applyFont="1" applyAlignment="1">
      <alignment/>
    </xf>
    <xf numFmtId="173" fontId="3" fillId="0" borderId="0" xfId="40" applyNumberFormat="1" applyFont="1" applyAlignment="1">
      <alignment/>
    </xf>
    <xf numFmtId="0" fontId="3" fillId="0" borderId="0" xfId="4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3" fontId="3" fillId="0" borderId="0" xfId="40" applyNumberFormat="1" applyFont="1" applyAlignment="1">
      <alignment vertical="top"/>
    </xf>
    <xf numFmtId="173" fontId="5" fillId="0" borderId="0" xfId="40" applyNumberFormat="1" applyFont="1" applyAlignment="1">
      <alignment wrapText="1"/>
    </xf>
    <xf numFmtId="0" fontId="0" fillId="0" borderId="2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3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173" fontId="0" fillId="0" borderId="0" xfId="40" applyNumberFormat="1" applyFont="1" applyAlignment="1">
      <alignment/>
    </xf>
    <xf numFmtId="173" fontId="0" fillId="0" borderId="10" xfId="40" applyNumberFormat="1" applyFont="1" applyBorder="1" applyAlignment="1">
      <alignment/>
    </xf>
    <xf numFmtId="173" fontId="3" fillId="0" borderId="0" xfId="40" applyNumberFormat="1" applyFont="1" applyAlignment="1">
      <alignment wrapText="1"/>
    </xf>
    <xf numFmtId="173" fontId="5" fillId="0" borderId="0" xfId="40" applyNumberFormat="1" applyFont="1" applyAlignment="1">
      <alignment horizontal="center" wrapText="1"/>
    </xf>
    <xf numFmtId="173" fontId="12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173" fontId="3" fillId="0" borderId="0" xfId="40" applyNumberFormat="1" applyFont="1" applyAlignment="1">
      <alignment horizontal="left" vertical="top" wrapText="1"/>
    </xf>
    <xf numFmtId="173" fontId="3" fillId="0" borderId="0" xfId="40" applyNumberFormat="1" applyFont="1" applyAlignment="1">
      <alignment horizontal="left" vertical="top"/>
    </xf>
    <xf numFmtId="173" fontId="3" fillId="0" borderId="0" xfId="40" applyNumberFormat="1" applyFont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3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3" xfId="0" applyFont="1" applyBorder="1" applyAlignment="1">
      <alignment vertical="top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3">
      <selection activeCell="B43" sqref="B43"/>
    </sheetView>
  </sheetViews>
  <sheetFormatPr defaultColWidth="9.140625" defaultRowHeight="12.75"/>
  <cols>
    <col min="1" max="1" width="9.140625" style="5" customWidth="1"/>
    <col min="2" max="2" width="30.140625" style="5" customWidth="1"/>
    <col min="3" max="3" width="5.140625" style="5" customWidth="1"/>
    <col min="4" max="4" width="12.57421875" style="5" bestFit="1" customWidth="1"/>
    <col min="5" max="5" width="9.140625" style="5" customWidth="1"/>
    <col min="6" max="6" width="15.00390625" style="5" customWidth="1"/>
    <col min="7" max="7" width="9.140625" style="5" customWidth="1"/>
    <col min="8" max="8" width="12.28125" style="5" customWidth="1"/>
    <col min="9" max="9" width="8.140625" style="5" customWidth="1"/>
    <col min="10" max="10" width="12.28125" style="5" customWidth="1"/>
    <col min="11" max="16384" width="9.140625" style="5" customWidth="1"/>
  </cols>
  <sheetData>
    <row r="1" spans="2:10" s="3" customFormat="1" ht="45">
      <c r="B1" s="101" t="s">
        <v>63</v>
      </c>
      <c r="C1" s="101"/>
      <c r="D1" s="101"/>
      <c r="E1" s="101"/>
      <c r="F1" s="101"/>
      <c r="G1" s="101"/>
      <c r="H1" s="101"/>
      <c r="I1" s="101"/>
      <c r="J1" s="101"/>
    </row>
    <row r="2" s="30" customFormat="1" ht="15.75">
      <c r="B2" s="29"/>
    </row>
    <row r="3" spans="2:10" ht="33" customHeight="1">
      <c r="B3" s="102" t="s">
        <v>142</v>
      </c>
      <c r="C3" s="102"/>
      <c r="D3" s="102"/>
      <c r="E3" s="102"/>
      <c r="F3" s="102"/>
      <c r="G3" s="102"/>
      <c r="H3" s="102"/>
      <c r="I3" s="102"/>
      <c r="J3" s="102"/>
    </row>
    <row r="4" ht="33" customHeight="1">
      <c r="B4" s="25"/>
    </row>
    <row r="5" s="3" customFormat="1" ht="18.75" customHeight="1">
      <c r="B5" s="31"/>
    </row>
    <row r="6" s="3" customFormat="1" ht="18.75"/>
    <row r="8" spans="4:10" s="4" customFormat="1" ht="15">
      <c r="D8" s="4" t="s">
        <v>137</v>
      </c>
      <c r="F8" s="4" t="s">
        <v>140</v>
      </c>
      <c r="H8" s="4" t="s">
        <v>141</v>
      </c>
      <c r="J8" s="4" t="s">
        <v>154</v>
      </c>
    </row>
    <row r="9" spans="1:10" s="4" customFormat="1" ht="15">
      <c r="A9" s="4" t="s">
        <v>136</v>
      </c>
      <c r="B9" s="4" t="s">
        <v>0</v>
      </c>
      <c r="H9" s="4" t="s">
        <v>156</v>
      </c>
      <c r="J9" s="4" t="s">
        <v>155</v>
      </c>
    </row>
    <row r="10" spans="1:10" s="4" customFormat="1" ht="15">
      <c r="A10" s="46">
        <v>1020</v>
      </c>
      <c r="B10" s="4" t="s">
        <v>1</v>
      </c>
      <c r="D10" s="4">
        <v>1920000</v>
      </c>
      <c r="F10" s="4">
        <v>1955198</v>
      </c>
      <c r="H10" s="4">
        <v>1900000</v>
      </c>
      <c r="J10" s="4">
        <v>1900000</v>
      </c>
    </row>
    <row r="11" spans="1:10" s="4" customFormat="1" ht="15">
      <c r="A11" s="46">
        <v>1030</v>
      </c>
      <c r="B11" s="4" t="s">
        <v>131</v>
      </c>
      <c r="D11" s="4">
        <v>86000</v>
      </c>
      <c r="F11" s="4">
        <v>88700</v>
      </c>
      <c r="H11" s="4">
        <v>86000</v>
      </c>
      <c r="J11" s="4">
        <v>86000</v>
      </c>
    </row>
    <row r="12" spans="1:10" s="4" customFormat="1" ht="15">
      <c r="A12" s="46">
        <v>1050</v>
      </c>
      <c r="B12" s="4" t="s">
        <v>2</v>
      </c>
      <c r="D12" s="4">
        <v>235000</v>
      </c>
      <c r="F12" s="4">
        <v>222460</v>
      </c>
      <c r="H12" s="4">
        <v>220000</v>
      </c>
      <c r="J12" s="4">
        <v>220000</v>
      </c>
    </row>
    <row r="13" spans="1:10" s="4" customFormat="1" ht="15">
      <c r="A13" s="46">
        <v>1040</v>
      </c>
      <c r="B13" s="4" t="s">
        <v>3</v>
      </c>
      <c r="D13" s="4">
        <v>22000</v>
      </c>
      <c r="F13" s="4">
        <v>22000</v>
      </c>
      <c r="H13" s="4">
        <v>22000</v>
      </c>
      <c r="J13" s="4">
        <v>22000</v>
      </c>
    </row>
    <row r="14" spans="1:10" s="4" customFormat="1" ht="15">
      <c r="A14" s="46">
        <v>1060</v>
      </c>
      <c r="B14" s="4" t="s">
        <v>132</v>
      </c>
      <c r="D14" s="4">
        <v>90000</v>
      </c>
      <c r="F14" s="4">
        <v>90000</v>
      </c>
      <c r="H14" s="4">
        <v>90000</v>
      </c>
      <c r="J14" s="4">
        <v>90000</v>
      </c>
    </row>
    <row r="15" spans="1:10" s="4" customFormat="1" ht="15">
      <c r="A15" s="46">
        <v>5150</v>
      </c>
      <c r="B15" s="4" t="s">
        <v>4</v>
      </c>
      <c r="D15" s="4">
        <v>55000</v>
      </c>
      <c r="F15" s="4">
        <v>41791.97</v>
      </c>
      <c r="H15" s="4">
        <v>45000</v>
      </c>
      <c r="J15" s="4">
        <v>45000</v>
      </c>
    </row>
    <row r="16" spans="1:10" s="4" customFormat="1" ht="15.75" thickBot="1">
      <c r="A16" s="46"/>
      <c r="B16" s="4" t="s">
        <v>5</v>
      </c>
      <c r="D16" s="35">
        <f>SUM(D10:D15)</f>
        <v>2408000</v>
      </c>
      <c r="F16" s="35">
        <f>SUM(F10:F15)</f>
        <v>2420149.97</v>
      </c>
      <c r="H16" s="35">
        <f>SUM(H10:H15)</f>
        <v>2363000</v>
      </c>
      <c r="J16" s="35">
        <v>2363000</v>
      </c>
    </row>
    <row r="17" s="4" customFormat="1" ht="15">
      <c r="A17" s="46"/>
    </row>
    <row r="18" spans="1:2" s="4" customFormat="1" ht="15">
      <c r="A18" s="46"/>
      <c r="B18" s="4" t="s">
        <v>6</v>
      </c>
    </row>
    <row r="19" spans="1:10" s="4" customFormat="1" ht="15">
      <c r="A19" s="46">
        <v>2000</v>
      </c>
      <c r="B19" s="4" t="s">
        <v>7</v>
      </c>
      <c r="D19" s="4">
        <v>1527000</v>
      </c>
      <c r="F19" s="4">
        <v>1378950</v>
      </c>
      <c r="H19" s="4">
        <v>1430000</v>
      </c>
      <c r="J19" s="4">
        <v>1430000</v>
      </c>
    </row>
    <row r="20" spans="1:10" s="4" customFormat="1" ht="15">
      <c r="A20" s="46">
        <v>2200</v>
      </c>
      <c r="B20" s="4" t="s">
        <v>8</v>
      </c>
      <c r="D20" s="4">
        <v>42500</v>
      </c>
      <c r="F20" s="4">
        <v>29192</v>
      </c>
      <c r="H20" s="4">
        <v>40500</v>
      </c>
      <c r="J20" s="4">
        <v>40500</v>
      </c>
    </row>
    <row r="21" spans="1:11" s="4" customFormat="1" ht="15">
      <c r="A21" s="46">
        <v>2269</v>
      </c>
      <c r="B21" s="4" t="s">
        <v>133</v>
      </c>
      <c r="D21" s="4">
        <v>47000</v>
      </c>
      <c r="E21" s="36"/>
      <c r="F21" s="36">
        <v>2034</v>
      </c>
      <c r="G21" s="36"/>
      <c r="H21" s="4">
        <v>5000</v>
      </c>
      <c r="I21" s="36"/>
      <c r="J21" s="36">
        <v>5000</v>
      </c>
      <c r="K21" s="36"/>
    </row>
    <row r="22" spans="1:11" s="4" customFormat="1" ht="15">
      <c r="A22" s="46">
        <v>2300</v>
      </c>
      <c r="B22" s="4" t="s">
        <v>134</v>
      </c>
      <c r="C22" s="36"/>
      <c r="D22" s="4">
        <v>52300</v>
      </c>
      <c r="E22" s="36"/>
      <c r="F22" s="36">
        <v>53400</v>
      </c>
      <c r="G22" s="36"/>
      <c r="H22" s="4">
        <v>53000</v>
      </c>
      <c r="I22" s="36"/>
      <c r="J22" s="36">
        <v>53000</v>
      </c>
      <c r="K22" s="36"/>
    </row>
    <row r="23" spans="1:10" s="4" customFormat="1" ht="15">
      <c r="A23" s="46">
        <v>2400</v>
      </c>
      <c r="B23" s="4" t="s">
        <v>9</v>
      </c>
      <c r="D23" s="4">
        <v>484000</v>
      </c>
      <c r="F23" s="4">
        <v>427005</v>
      </c>
      <c r="H23" s="4">
        <v>514000</v>
      </c>
      <c r="J23" s="4">
        <v>514000</v>
      </c>
    </row>
    <row r="24" spans="1:10" s="4" customFormat="1" ht="15">
      <c r="A24" s="46">
        <v>3000</v>
      </c>
      <c r="B24" s="4" t="s">
        <v>10</v>
      </c>
      <c r="D24" s="4">
        <v>37000</v>
      </c>
      <c r="F24" s="4">
        <v>38383</v>
      </c>
      <c r="H24" s="4">
        <v>39000</v>
      </c>
      <c r="J24" s="4">
        <v>39000</v>
      </c>
    </row>
    <row r="25" spans="1:10" s="4" customFormat="1" ht="15">
      <c r="A25" s="46">
        <v>3400</v>
      </c>
      <c r="B25" s="4" t="s">
        <v>129</v>
      </c>
      <c r="D25" s="4">
        <v>111200</v>
      </c>
      <c r="F25" s="4">
        <v>114712</v>
      </c>
      <c r="H25" s="4">
        <v>196200</v>
      </c>
      <c r="J25" s="4">
        <f>196200+20000</f>
        <v>216200</v>
      </c>
    </row>
    <row r="26" spans="1:10" s="4" customFormat="1" ht="15">
      <c r="A26" s="46">
        <v>3700</v>
      </c>
      <c r="B26" s="4" t="s">
        <v>11</v>
      </c>
      <c r="D26" s="4">
        <v>105000</v>
      </c>
      <c r="F26" s="4">
        <v>87124</v>
      </c>
      <c r="H26" s="4">
        <v>86000</v>
      </c>
      <c r="J26" s="4">
        <v>86000</v>
      </c>
    </row>
    <row r="27" spans="1:10" s="4" customFormat="1" ht="15">
      <c r="A27" s="46">
        <v>4100</v>
      </c>
      <c r="B27" s="4" t="s">
        <v>12</v>
      </c>
      <c r="D27" s="4">
        <v>10000</v>
      </c>
      <c r="F27" s="4">
        <v>9875</v>
      </c>
      <c r="H27" s="4">
        <v>10000</v>
      </c>
      <c r="J27" s="4">
        <v>10000</v>
      </c>
    </row>
    <row r="28" spans="1:10" s="4" customFormat="1" ht="15.75" thickBot="1">
      <c r="A28" s="46"/>
      <c r="B28" s="4" t="s">
        <v>13</v>
      </c>
      <c r="D28" s="35">
        <f>SUM(D19:D27)</f>
        <v>2416000</v>
      </c>
      <c r="F28" s="35">
        <v>2140673</v>
      </c>
      <c r="H28" s="35">
        <f>SUM(H19:H27)</f>
        <v>2373700</v>
      </c>
      <c r="J28" s="35">
        <f>SUM(J19:J27)</f>
        <v>2393700</v>
      </c>
    </row>
    <row r="29" s="4" customFormat="1" ht="15"/>
    <row r="30" spans="2:10" s="4" customFormat="1" ht="15.75" thickBot="1">
      <c r="B30" s="4" t="s">
        <v>14</v>
      </c>
      <c r="D30" s="43">
        <f>D16-D28</f>
        <v>-8000</v>
      </c>
      <c r="F30" s="43">
        <f>F16-F28</f>
        <v>279476.9700000002</v>
      </c>
      <c r="H30" s="43">
        <f>H16-H28</f>
        <v>-10700</v>
      </c>
      <c r="J30" s="43">
        <f>J16-J28</f>
        <v>-30700</v>
      </c>
    </row>
    <row r="31" s="4" customFormat="1" ht="15.75" thickTop="1"/>
    <row r="32" s="4" customFormat="1" ht="15">
      <c r="B32" s="15" t="s">
        <v>135</v>
      </c>
    </row>
    <row r="33" spans="2:3" s="4" customFormat="1" ht="15">
      <c r="B33" s="4" t="s">
        <v>158</v>
      </c>
      <c r="C33" s="4" t="s">
        <v>151</v>
      </c>
    </row>
    <row r="34" spans="2:3" s="4" customFormat="1" ht="15">
      <c r="B34" s="4" t="s">
        <v>146</v>
      </c>
      <c r="C34" s="37" t="s">
        <v>147</v>
      </c>
    </row>
    <row r="35" spans="2:8" s="4" customFormat="1" ht="15">
      <c r="B35" s="4" t="s">
        <v>148</v>
      </c>
      <c r="C35" s="45" t="s">
        <v>149</v>
      </c>
      <c r="D35" s="44"/>
      <c r="E35" s="44"/>
      <c r="F35" s="44"/>
      <c r="G35" s="44"/>
      <c r="H35" s="44"/>
    </row>
    <row r="36" spans="2:12" s="4" customFormat="1" ht="15" customHeight="1">
      <c r="B36" s="45" t="s">
        <v>157</v>
      </c>
      <c r="C36" s="103" t="s">
        <v>150</v>
      </c>
      <c r="D36" s="103"/>
      <c r="E36" s="103"/>
      <c r="F36" s="103"/>
      <c r="G36" s="103"/>
      <c r="H36" s="103"/>
      <c r="I36" s="103"/>
      <c r="J36" s="103"/>
      <c r="K36" s="36"/>
      <c r="L36" s="36"/>
    </row>
    <row r="37" spans="2:12" s="4" customFormat="1" ht="15" customHeight="1">
      <c r="B37" s="45" t="s">
        <v>15</v>
      </c>
      <c r="C37" s="104" t="s">
        <v>152</v>
      </c>
      <c r="D37" s="104"/>
      <c r="E37" s="104"/>
      <c r="F37" s="104"/>
      <c r="G37" s="104"/>
      <c r="H37" s="104"/>
      <c r="I37" s="104"/>
      <c r="J37" s="36"/>
      <c r="K37" s="36"/>
      <c r="L37" s="36"/>
    </row>
    <row r="38" spans="2:11" s="4" customFormat="1" ht="15" customHeight="1">
      <c r="B38" s="45" t="s">
        <v>11</v>
      </c>
      <c r="C38" s="105" t="s">
        <v>153</v>
      </c>
      <c r="D38" s="105"/>
      <c r="E38" s="105"/>
      <c r="F38" s="105"/>
      <c r="G38" s="105"/>
      <c r="H38" s="105"/>
      <c r="I38" s="105"/>
      <c r="J38" s="44"/>
      <c r="K38" s="44"/>
    </row>
    <row r="39" spans="3:8" s="4" customFormat="1" ht="15">
      <c r="C39" s="99"/>
      <c r="D39" s="99"/>
      <c r="E39" s="99"/>
      <c r="F39" s="99"/>
      <c r="G39" s="99"/>
      <c r="H39" s="99"/>
    </row>
    <row r="40" spans="4:8" s="4" customFormat="1" ht="15">
      <c r="D40" s="44"/>
      <c r="E40" s="44"/>
      <c r="F40" s="44"/>
      <c r="G40" s="44"/>
      <c r="H40" s="44"/>
    </row>
    <row r="41" spans="3:12" s="4" customFormat="1" ht="15"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3:12" s="4" customFormat="1" ht="15"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3:7" s="4" customFormat="1" ht="15" customHeight="1">
      <c r="C43" s="100"/>
      <c r="D43" s="100"/>
      <c r="E43" s="100"/>
      <c r="F43" s="100"/>
      <c r="G43" s="100"/>
    </row>
    <row r="44" spans="3:7" s="4" customFormat="1" ht="15">
      <c r="C44" s="100"/>
      <c r="D44" s="100"/>
      <c r="E44" s="100"/>
      <c r="F44" s="100"/>
      <c r="G44" s="100"/>
    </row>
    <row r="45" spans="3:7" s="4" customFormat="1" ht="15">
      <c r="C45" s="50"/>
      <c r="D45" s="50"/>
      <c r="E45" s="50"/>
      <c r="F45" s="50"/>
      <c r="G45" s="50"/>
    </row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  <row r="1039" s="4" customFormat="1" ht="15"/>
    <row r="1040" s="4" customFormat="1" ht="15"/>
    <row r="1041" s="4" customFormat="1" ht="15"/>
    <row r="1042" s="4" customFormat="1" ht="15"/>
    <row r="1043" s="4" customFormat="1" ht="15"/>
    <row r="1044" s="4" customFormat="1" ht="15"/>
    <row r="1045" s="4" customFormat="1" ht="15"/>
    <row r="1046" s="4" customFormat="1" ht="15"/>
    <row r="1047" s="4" customFormat="1" ht="15"/>
    <row r="1048" s="4" customFormat="1" ht="15"/>
    <row r="1049" s="4" customFormat="1" ht="15"/>
    <row r="1050" s="4" customFormat="1" ht="15"/>
    <row r="1051" s="4" customFormat="1" ht="15"/>
    <row r="1052" s="4" customFormat="1" ht="15"/>
    <row r="1053" s="4" customFormat="1" ht="15"/>
    <row r="1054" s="4" customFormat="1" ht="15"/>
    <row r="1055" s="4" customFormat="1" ht="15"/>
    <row r="1056" s="4" customFormat="1" ht="15"/>
    <row r="1057" s="4" customFormat="1" ht="15"/>
    <row r="1058" s="4" customFormat="1" ht="15"/>
    <row r="1059" s="4" customFormat="1" ht="15"/>
    <row r="1060" s="4" customFormat="1" ht="15"/>
    <row r="1061" s="4" customFormat="1" ht="15"/>
    <row r="1062" s="4" customFormat="1" ht="15"/>
    <row r="1063" s="4" customFormat="1" ht="15"/>
    <row r="1064" s="4" customFormat="1" ht="15"/>
    <row r="1065" s="4" customFormat="1" ht="15"/>
    <row r="1066" s="4" customFormat="1" ht="15"/>
    <row r="1067" s="4" customFormat="1" ht="15"/>
    <row r="1068" s="4" customFormat="1" ht="15"/>
    <row r="1069" s="4" customFormat="1" ht="15"/>
    <row r="1070" s="4" customFormat="1" ht="15"/>
    <row r="1071" s="4" customFormat="1" ht="15"/>
    <row r="1072" s="4" customFormat="1" ht="15"/>
    <row r="1073" s="4" customFormat="1" ht="15"/>
    <row r="1074" s="4" customFormat="1" ht="15"/>
    <row r="1075" s="4" customFormat="1" ht="15"/>
    <row r="1076" s="4" customFormat="1" ht="15"/>
    <row r="1077" s="4" customFormat="1" ht="15"/>
    <row r="1078" s="4" customFormat="1" ht="15"/>
    <row r="1079" s="4" customFormat="1" ht="15"/>
    <row r="1080" s="4" customFormat="1" ht="15"/>
    <row r="1081" s="4" customFormat="1" ht="15"/>
    <row r="1082" s="4" customFormat="1" ht="15"/>
    <row r="1083" s="4" customFormat="1" ht="15"/>
    <row r="1084" s="4" customFormat="1" ht="15"/>
    <row r="1085" s="4" customFormat="1" ht="15"/>
    <row r="1086" s="4" customFormat="1" ht="15"/>
    <row r="1087" s="4" customFormat="1" ht="15"/>
    <row r="1088" s="4" customFormat="1" ht="15"/>
    <row r="1089" s="4" customFormat="1" ht="15"/>
    <row r="1090" s="4" customFormat="1" ht="15"/>
    <row r="1091" s="4" customFormat="1" ht="15"/>
    <row r="1092" s="4" customFormat="1" ht="15"/>
    <row r="1093" s="4" customFormat="1" ht="15"/>
    <row r="1094" s="4" customFormat="1" ht="15"/>
    <row r="1095" s="4" customFormat="1" ht="15"/>
    <row r="1096" s="4" customFormat="1" ht="15"/>
    <row r="1097" s="4" customFormat="1" ht="15"/>
    <row r="1098" s="4" customFormat="1" ht="15"/>
    <row r="1099" s="4" customFormat="1" ht="15"/>
    <row r="1100" s="4" customFormat="1" ht="15"/>
    <row r="1101" s="4" customFormat="1" ht="15"/>
    <row r="1102" s="4" customFormat="1" ht="15"/>
    <row r="1103" s="4" customFormat="1" ht="15"/>
    <row r="1104" s="4" customFormat="1" ht="15"/>
    <row r="1105" s="4" customFormat="1" ht="15"/>
    <row r="1106" s="4" customFormat="1" ht="15"/>
    <row r="1107" s="4" customFormat="1" ht="15"/>
    <row r="1108" s="4" customFormat="1" ht="15"/>
    <row r="1109" s="4" customFormat="1" ht="15"/>
    <row r="1110" s="4" customFormat="1" ht="15"/>
    <row r="1111" s="4" customFormat="1" ht="15"/>
    <row r="1112" s="4" customFormat="1" ht="15"/>
    <row r="1113" s="4" customFormat="1" ht="15"/>
    <row r="1114" s="4" customFormat="1" ht="15"/>
    <row r="1115" s="4" customFormat="1" ht="15"/>
    <row r="1116" s="4" customFormat="1" ht="15"/>
    <row r="1117" s="4" customFormat="1" ht="15"/>
    <row r="1118" s="4" customFormat="1" ht="15"/>
    <row r="1119" s="4" customFormat="1" ht="15"/>
    <row r="1120" s="4" customFormat="1" ht="15"/>
    <row r="1121" s="4" customFormat="1" ht="15"/>
    <row r="1122" s="4" customFormat="1" ht="15"/>
    <row r="1123" s="4" customFormat="1" ht="15"/>
    <row r="1124" s="4" customFormat="1" ht="15"/>
    <row r="1125" s="4" customFormat="1" ht="15"/>
    <row r="1126" s="4" customFormat="1" ht="15"/>
    <row r="1127" s="4" customFormat="1" ht="15"/>
    <row r="1128" s="4" customFormat="1" ht="15"/>
    <row r="1129" s="4" customFormat="1" ht="15"/>
    <row r="1130" s="4" customFormat="1" ht="15"/>
    <row r="1131" s="4" customFormat="1" ht="15"/>
    <row r="1132" s="4" customFormat="1" ht="15"/>
    <row r="1133" s="4" customFormat="1" ht="15"/>
    <row r="1134" s="4" customFormat="1" ht="15"/>
    <row r="1135" s="4" customFormat="1" ht="15"/>
    <row r="1136" s="4" customFormat="1" ht="15"/>
    <row r="1137" s="4" customFormat="1" ht="15"/>
    <row r="1138" s="4" customFormat="1" ht="15"/>
    <row r="1139" s="4" customFormat="1" ht="15"/>
    <row r="1140" s="4" customFormat="1" ht="15"/>
    <row r="1141" s="4" customFormat="1" ht="15"/>
    <row r="1142" s="4" customFormat="1" ht="15"/>
    <row r="1143" s="4" customFormat="1" ht="15"/>
    <row r="1144" s="4" customFormat="1" ht="15"/>
    <row r="1145" s="4" customFormat="1" ht="15"/>
    <row r="1146" s="4" customFormat="1" ht="15"/>
    <row r="1147" s="4" customFormat="1" ht="15"/>
    <row r="1148" s="4" customFormat="1" ht="15"/>
    <row r="1149" s="4" customFormat="1" ht="15"/>
    <row r="1150" s="4" customFormat="1" ht="15"/>
    <row r="1151" s="4" customFormat="1" ht="15"/>
    <row r="1152" s="4" customFormat="1" ht="15"/>
    <row r="1153" s="4" customFormat="1" ht="15"/>
    <row r="1154" s="4" customFormat="1" ht="15"/>
    <row r="1155" s="4" customFormat="1" ht="15"/>
    <row r="1156" s="4" customFormat="1" ht="15"/>
    <row r="1157" s="4" customFormat="1" ht="15"/>
    <row r="1158" s="4" customFormat="1" ht="15"/>
    <row r="1159" s="4" customFormat="1" ht="15"/>
    <row r="1160" s="4" customFormat="1" ht="15"/>
    <row r="1161" s="4" customFormat="1" ht="15"/>
    <row r="1162" s="4" customFormat="1" ht="15"/>
    <row r="1163" s="4" customFormat="1" ht="15"/>
    <row r="1164" s="4" customFormat="1" ht="15"/>
    <row r="1165" s="4" customFormat="1" ht="15"/>
    <row r="1166" s="4" customFormat="1" ht="15"/>
    <row r="1167" s="4" customFormat="1" ht="15"/>
    <row r="1168" s="4" customFormat="1" ht="15"/>
    <row r="1169" s="4" customFormat="1" ht="15"/>
    <row r="1170" s="4" customFormat="1" ht="15"/>
    <row r="1171" s="4" customFormat="1" ht="15"/>
    <row r="1172" s="4" customFormat="1" ht="15"/>
    <row r="1173" s="4" customFormat="1" ht="15"/>
    <row r="1174" s="4" customFormat="1" ht="15"/>
    <row r="1175" s="4" customFormat="1" ht="15"/>
    <row r="1176" s="4" customFormat="1" ht="15"/>
    <row r="1177" s="4" customFormat="1" ht="15"/>
    <row r="1178" s="4" customFormat="1" ht="15"/>
    <row r="1179" s="4" customFormat="1" ht="15"/>
    <row r="1180" s="4" customFormat="1" ht="15"/>
    <row r="1181" s="4" customFormat="1" ht="15"/>
    <row r="1182" s="4" customFormat="1" ht="15"/>
    <row r="1183" s="4" customFormat="1" ht="15"/>
    <row r="1184" s="4" customFormat="1" ht="15"/>
    <row r="1185" s="4" customFormat="1" ht="15"/>
    <row r="1186" s="4" customFormat="1" ht="15"/>
    <row r="1187" s="4" customFormat="1" ht="15"/>
    <row r="1188" s="4" customFormat="1" ht="15"/>
    <row r="1189" s="4" customFormat="1" ht="15"/>
    <row r="1190" s="4" customFormat="1" ht="15"/>
    <row r="1191" s="4" customFormat="1" ht="15"/>
    <row r="1192" s="4" customFormat="1" ht="15"/>
    <row r="1193" s="4" customFormat="1" ht="15"/>
    <row r="1194" s="4" customFormat="1" ht="15"/>
    <row r="1195" s="4" customFormat="1" ht="15"/>
    <row r="1196" s="4" customFormat="1" ht="15"/>
    <row r="1197" s="4" customFormat="1" ht="15"/>
    <row r="1198" s="4" customFormat="1" ht="15"/>
    <row r="1199" s="4" customFormat="1" ht="15"/>
    <row r="1200" s="4" customFormat="1" ht="15"/>
    <row r="1201" s="4" customFormat="1" ht="15"/>
    <row r="1202" s="4" customFormat="1" ht="15"/>
    <row r="1203" s="4" customFormat="1" ht="15"/>
    <row r="1204" s="4" customFormat="1" ht="15"/>
    <row r="1205" s="4" customFormat="1" ht="15"/>
    <row r="1206" s="4" customFormat="1" ht="15"/>
    <row r="1207" s="4" customFormat="1" ht="15"/>
    <row r="1208" s="4" customFormat="1" ht="15"/>
    <row r="1209" s="4" customFormat="1" ht="15"/>
    <row r="1210" s="4" customFormat="1" ht="15"/>
    <row r="1211" s="4" customFormat="1" ht="15"/>
    <row r="1212" s="4" customFormat="1" ht="15"/>
    <row r="1213" s="4" customFormat="1" ht="15"/>
    <row r="1214" s="4" customFormat="1" ht="15"/>
    <row r="1215" s="4" customFormat="1" ht="15"/>
    <row r="1216" s="4" customFormat="1" ht="15"/>
    <row r="1217" s="4" customFormat="1" ht="15"/>
    <row r="1218" s="4" customFormat="1" ht="15"/>
    <row r="1219" s="4" customFormat="1" ht="15"/>
    <row r="1220" s="4" customFormat="1" ht="15"/>
    <row r="1221" s="4" customFormat="1" ht="15"/>
    <row r="1222" s="4" customFormat="1" ht="15"/>
    <row r="1223" s="4" customFormat="1" ht="15"/>
    <row r="1224" s="4" customFormat="1" ht="15"/>
    <row r="1225" s="4" customFormat="1" ht="15"/>
    <row r="1226" s="4" customFormat="1" ht="15"/>
    <row r="1227" s="4" customFormat="1" ht="15"/>
    <row r="1228" s="4" customFormat="1" ht="15"/>
    <row r="1229" s="4" customFormat="1" ht="15"/>
    <row r="1230" s="4" customFormat="1" ht="15"/>
    <row r="1231" s="4" customFormat="1" ht="15"/>
    <row r="1232" s="4" customFormat="1" ht="15"/>
    <row r="1233" s="4" customFormat="1" ht="15"/>
    <row r="1234" s="4" customFormat="1" ht="15"/>
    <row r="1235" s="4" customFormat="1" ht="15"/>
    <row r="1236" s="4" customFormat="1" ht="15"/>
    <row r="1237" s="4" customFormat="1" ht="15"/>
    <row r="1238" s="4" customFormat="1" ht="15"/>
    <row r="1239" s="4" customFormat="1" ht="15"/>
    <row r="1240" s="4" customFormat="1" ht="15"/>
    <row r="1241" s="4" customFormat="1" ht="15"/>
    <row r="1242" s="4" customFormat="1" ht="15"/>
    <row r="1243" s="4" customFormat="1" ht="15"/>
    <row r="1244" s="4" customFormat="1" ht="15"/>
    <row r="1245" s="4" customFormat="1" ht="15"/>
    <row r="1246" s="4" customFormat="1" ht="15"/>
    <row r="1247" s="4" customFormat="1" ht="15"/>
    <row r="1248" s="4" customFormat="1" ht="15"/>
    <row r="1249" s="4" customFormat="1" ht="15"/>
    <row r="1250" s="4" customFormat="1" ht="15"/>
    <row r="1251" s="4" customFormat="1" ht="15"/>
    <row r="1252" s="4" customFormat="1" ht="15"/>
    <row r="1253" s="4" customFormat="1" ht="15"/>
    <row r="1254" s="4" customFormat="1" ht="15"/>
    <row r="1255" s="4" customFormat="1" ht="15"/>
    <row r="1256" s="4" customFormat="1" ht="15"/>
    <row r="1257" s="4" customFormat="1" ht="15"/>
    <row r="1258" s="4" customFormat="1" ht="15"/>
    <row r="1259" s="4" customFormat="1" ht="15"/>
    <row r="1260" s="4" customFormat="1" ht="15"/>
    <row r="1261" s="4" customFormat="1" ht="15"/>
    <row r="1262" s="4" customFormat="1" ht="15"/>
    <row r="1263" s="4" customFormat="1" ht="15"/>
    <row r="1264" s="4" customFormat="1" ht="15"/>
    <row r="1265" s="4" customFormat="1" ht="15"/>
    <row r="1266" s="4" customFormat="1" ht="15"/>
    <row r="1267" s="4" customFormat="1" ht="15"/>
    <row r="1268" s="4" customFormat="1" ht="15"/>
    <row r="1269" s="4" customFormat="1" ht="15"/>
    <row r="1270" s="4" customFormat="1" ht="15"/>
    <row r="1271" s="4" customFormat="1" ht="15"/>
    <row r="1272" s="4" customFormat="1" ht="15"/>
    <row r="1273" s="4" customFormat="1" ht="15"/>
    <row r="1274" s="4" customFormat="1" ht="15"/>
    <row r="1275" s="4" customFormat="1" ht="15"/>
    <row r="1276" s="4" customFormat="1" ht="15"/>
    <row r="1277" s="4" customFormat="1" ht="15"/>
    <row r="1278" s="4" customFormat="1" ht="15"/>
    <row r="1279" s="4" customFormat="1" ht="15"/>
    <row r="1280" s="4" customFormat="1" ht="15"/>
    <row r="1281" s="4" customFormat="1" ht="15"/>
    <row r="1282" s="4" customFormat="1" ht="15"/>
    <row r="1283" s="4" customFormat="1" ht="15"/>
    <row r="1284" s="4" customFormat="1" ht="15"/>
    <row r="1285" s="4" customFormat="1" ht="15"/>
    <row r="1286" s="4" customFormat="1" ht="15"/>
    <row r="1287" s="4" customFormat="1" ht="15"/>
    <row r="1288" s="4" customFormat="1" ht="15"/>
    <row r="1289" s="4" customFormat="1" ht="15"/>
    <row r="1290" s="4" customFormat="1" ht="15"/>
    <row r="1291" s="4" customFormat="1" ht="15"/>
    <row r="1292" s="4" customFormat="1" ht="15"/>
    <row r="1293" s="4" customFormat="1" ht="15"/>
    <row r="1294" s="4" customFormat="1" ht="15"/>
    <row r="1295" s="4" customFormat="1" ht="15"/>
    <row r="1296" s="4" customFormat="1" ht="15"/>
    <row r="1297" s="4" customFormat="1" ht="15"/>
    <row r="1298" s="4" customFormat="1" ht="15"/>
    <row r="1299" s="4" customFormat="1" ht="15"/>
    <row r="1300" s="4" customFormat="1" ht="15"/>
    <row r="1301" s="4" customFormat="1" ht="15"/>
    <row r="1302" s="4" customFormat="1" ht="15"/>
    <row r="1303" s="4" customFormat="1" ht="15"/>
    <row r="1304" s="4" customFormat="1" ht="15"/>
    <row r="1305" s="4" customFormat="1" ht="15"/>
    <row r="1306" s="4" customFormat="1" ht="15"/>
    <row r="1307" s="4" customFormat="1" ht="15"/>
    <row r="1308" s="4" customFormat="1" ht="15"/>
    <row r="1309" s="4" customFormat="1" ht="15"/>
    <row r="1310" s="4" customFormat="1" ht="15"/>
    <row r="1311" s="4" customFormat="1" ht="15"/>
    <row r="1312" s="4" customFormat="1" ht="15"/>
    <row r="1313" s="4" customFormat="1" ht="15"/>
    <row r="1314" s="4" customFormat="1" ht="15"/>
    <row r="1315" s="4" customFormat="1" ht="15"/>
    <row r="1316" s="4" customFormat="1" ht="15"/>
    <row r="1317" s="4" customFormat="1" ht="15"/>
    <row r="1318" s="4" customFormat="1" ht="15"/>
    <row r="1319" s="4" customFormat="1" ht="15"/>
    <row r="1320" s="4" customFormat="1" ht="15"/>
    <row r="1321" s="4" customFormat="1" ht="15"/>
    <row r="1322" s="4" customFormat="1" ht="15"/>
    <row r="1323" s="4" customFormat="1" ht="15"/>
    <row r="1324" s="4" customFormat="1" ht="15"/>
    <row r="1325" s="4" customFormat="1" ht="15"/>
    <row r="1326" s="4" customFormat="1" ht="15"/>
    <row r="1327" s="4" customFormat="1" ht="15"/>
    <row r="1328" s="4" customFormat="1" ht="15"/>
    <row r="1329" s="4" customFormat="1" ht="15"/>
    <row r="1330" s="4" customFormat="1" ht="15"/>
    <row r="1331" s="4" customFormat="1" ht="15"/>
    <row r="1332" s="4" customFormat="1" ht="15"/>
    <row r="1333" s="4" customFormat="1" ht="15"/>
    <row r="1334" s="4" customFormat="1" ht="15"/>
    <row r="1335" s="4" customFormat="1" ht="15"/>
    <row r="1336" s="4" customFormat="1" ht="15"/>
    <row r="1337" s="4" customFormat="1" ht="15"/>
    <row r="1338" s="4" customFormat="1" ht="15"/>
    <row r="1339" s="4" customFormat="1" ht="15"/>
    <row r="1340" s="4" customFormat="1" ht="15"/>
    <row r="1341" s="4" customFormat="1" ht="15"/>
    <row r="1342" s="4" customFormat="1" ht="15"/>
    <row r="1343" s="4" customFormat="1" ht="15"/>
    <row r="1344" s="4" customFormat="1" ht="15"/>
    <row r="1345" s="4" customFormat="1" ht="15"/>
    <row r="1346" s="4" customFormat="1" ht="15"/>
    <row r="1347" s="4" customFormat="1" ht="15"/>
    <row r="1348" s="4" customFormat="1" ht="15"/>
    <row r="1349" s="4" customFormat="1" ht="15"/>
    <row r="1350" s="4" customFormat="1" ht="15"/>
    <row r="1351" s="4" customFormat="1" ht="15"/>
    <row r="1352" s="4" customFormat="1" ht="15"/>
    <row r="1353" s="4" customFormat="1" ht="15"/>
    <row r="1354" s="4" customFormat="1" ht="15"/>
    <row r="1355" s="4" customFormat="1" ht="15"/>
    <row r="1356" s="4" customFormat="1" ht="15"/>
    <row r="1357" s="4" customFormat="1" ht="15"/>
    <row r="1358" s="4" customFormat="1" ht="15"/>
    <row r="1359" s="4" customFormat="1" ht="15"/>
    <row r="1360" s="4" customFormat="1" ht="15"/>
    <row r="1361" s="4" customFormat="1" ht="15"/>
    <row r="1362" s="4" customFormat="1" ht="15"/>
    <row r="1363" s="4" customFormat="1" ht="15"/>
    <row r="1364" s="4" customFormat="1" ht="15"/>
    <row r="1365" s="4" customFormat="1" ht="15"/>
    <row r="1366" s="4" customFormat="1" ht="15"/>
    <row r="1367" s="4" customFormat="1" ht="15"/>
    <row r="1368" s="4" customFormat="1" ht="15"/>
    <row r="1369" s="4" customFormat="1" ht="15"/>
    <row r="1370" s="4" customFormat="1" ht="15"/>
    <row r="1371" s="4" customFormat="1" ht="15"/>
    <row r="1372" s="4" customFormat="1" ht="15"/>
    <row r="1373" s="4" customFormat="1" ht="15"/>
    <row r="1374" s="4" customFormat="1" ht="15"/>
    <row r="1375" s="4" customFormat="1" ht="15"/>
    <row r="1376" s="4" customFormat="1" ht="15"/>
    <row r="1377" s="4" customFormat="1" ht="15"/>
    <row r="1378" s="4" customFormat="1" ht="15"/>
    <row r="1379" s="4" customFormat="1" ht="15"/>
    <row r="1380" s="4" customFormat="1" ht="15"/>
    <row r="1381" s="4" customFormat="1" ht="15"/>
    <row r="1382" s="4" customFormat="1" ht="15"/>
    <row r="1383" s="4" customFormat="1" ht="15"/>
    <row r="1384" s="4" customFormat="1" ht="15"/>
    <row r="1385" s="4" customFormat="1" ht="15"/>
    <row r="1386" s="4" customFormat="1" ht="15"/>
    <row r="1387" s="4" customFormat="1" ht="15"/>
    <row r="1388" s="4" customFormat="1" ht="15"/>
    <row r="1389" s="4" customFormat="1" ht="15"/>
    <row r="1390" s="4" customFormat="1" ht="15"/>
    <row r="1391" s="4" customFormat="1" ht="15"/>
    <row r="1392" s="4" customFormat="1" ht="15"/>
    <row r="1393" s="4" customFormat="1" ht="15"/>
    <row r="1394" s="4" customFormat="1" ht="15"/>
    <row r="1395" s="4" customFormat="1" ht="15"/>
    <row r="1396" s="4" customFormat="1" ht="15"/>
    <row r="1397" s="4" customFormat="1" ht="15"/>
    <row r="1398" s="4" customFormat="1" ht="15"/>
    <row r="1399" s="4" customFormat="1" ht="15"/>
    <row r="1400" s="4" customFormat="1" ht="15"/>
    <row r="1401" s="4" customFormat="1" ht="15"/>
    <row r="1402" s="4" customFormat="1" ht="15"/>
    <row r="1403" s="4" customFormat="1" ht="15"/>
    <row r="1404" s="4" customFormat="1" ht="15"/>
    <row r="1405" s="4" customFormat="1" ht="15"/>
    <row r="1406" s="4" customFormat="1" ht="15"/>
    <row r="1407" s="4" customFormat="1" ht="15"/>
    <row r="1408" s="4" customFormat="1" ht="15"/>
    <row r="1409" s="4" customFormat="1" ht="15"/>
    <row r="1410" s="4" customFormat="1" ht="15"/>
    <row r="1411" s="4" customFormat="1" ht="15"/>
    <row r="1412" s="4" customFormat="1" ht="15"/>
    <row r="1413" s="4" customFormat="1" ht="15"/>
    <row r="1414" s="4" customFormat="1" ht="15"/>
    <row r="1415" s="4" customFormat="1" ht="15"/>
    <row r="1416" s="4" customFormat="1" ht="15"/>
    <row r="1417" s="4" customFormat="1" ht="15"/>
    <row r="1418" s="4" customFormat="1" ht="15"/>
    <row r="1419" s="4" customFormat="1" ht="15"/>
    <row r="1420" s="4" customFormat="1" ht="15"/>
    <row r="1421" s="4" customFormat="1" ht="15"/>
    <row r="1422" s="4" customFormat="1" ht="15"/>
    <row r="1423" s="4" customFormat="1" ht="15"/>
    <row r="1424" s="4" customFormat="1" ht="15"/>
    <row r="1425" s="4" customFormat="1" ht="15"/>
    <row r="1426" s="4" customFormat="1" ht="15"/>
    <row r="1427" s="4" customFormat="1" ht="15"/>
    <row r="1428" s="4" customFormat="1" ht="15"/>
    <row r="1429" s="4" customFormat="1" ht="15"/>
    <row r="1430" s="4" customFormat="1" ht="15"/>
    <row r="1431" s="4" customFormat="1" ht="15"/>
    <row r="1432" s="4" customFormat="1" ht="15"/>
    <row r="1433" s="4" customFormat="1" ht="15"/>
    <row r="1434" s="4" customFormat="1" ht="15"/>
    <row r="1435" s="4" customFormat="1" ht="15"/>
    <row r="1436" s="4" customFormat="1" ht="15"/>
    <row r="1437" s="4" customFormat="1" ht="15"/>
    <row r="1438" s="4" customFormat="1" ht="15"/>
    <row r="1439" s="4" customFormat="1" ht="15"/>
    <row r="1440" s="4" customFormat="1" ht="15"/>
    <row r="1441" s="4" customFormat="1" ht="15"/>
    <row r="1442" s="4" customFormat="1" ht="15"/>
    <row r="1443" s="4" customFormat="1" ht="15"/>
    <row r="1444" s="4" customFormat="1" ht="15"/>
    <row r="1445" s="4" customFormat="1" ht="15"/>
    <row r="1446" s="4" customFormat="1" ht="15"/>
    <row r="1447" s="4" customFormat="1" ht="15"/>
    <row r="1448" s="4" customFormat="1" ht="15"/>
    <row r="1449" s="4" customFormat="1" ht="15"/>
    <row r="1450" s="4" customFormat="1" ht="15"/>
    <row r="1451" s="4" customFormat="1" ht="15"/>
    <row r="1452" s="4" customFormat="1" ht="15"/>
    <row r="1453" s="4" customFormat="1" ht="15"/>
    <row r="1454" s="4" customFormat="1" ht="15"/>
    <row r="1455" s="4" customFormat="1" ht="15"/>
    <row r="1456" s="4" customFormat="1" ht="15"/>
    <row r="1457" s="4" customFormat="1" ht="15"/>
    <row r="1458" s="4" customFormat="1" ht="15"/>
    <row r="1459" s="4" customFormat="1" ht="15"/>
    <row r="1460" s="4" customFormat="1" ht="15"/>
    <row r="1461" s="4" customFormat="1" ht="15"/>
    <row r="1462" s="4" customFormat="1" ht="15"/>
    <row r="1463" s="4" customFormat="1" ht="15"/>
    <row r="1464" s="4" customFormat="1" ht="15"/>
    <row r="1465" s="4" customFormat="1" ht="15"/>
    <row r="1466" s="4" customFormat="1" ht="15"/>
    <row r="1467" s="4" customFormat="1" ht="15"/>
    <row r="1468" s="4" customFormat="1" ht="15"/>
    <row r="1469" s="4" customFormat="1" ht="15"/>
    <row r="1470" s="4" customFormat="1" ht="15"/>
    <row r="1471" s="4" customFormat="1" ht="15"/>
    <row r="1472" s="4" customFormat="1" ht="15"/>
    <row r="1473" s="4" customFormat="1" ht="15"/>
    <row r="1474" s="4" customFormat="1" ht="15"/>
    <row r="1475" s="4" customFormat="1" ht="15"/>
    <row r="1476" s="4" customFormat="1" ht="15"/>
    <row r="1477" s="4" customFormat="1" ht="15"/>
    <row r="1478" s="4" customFormat="1" ht="15"/>
    <row r="1479" s="4" customFormat="1" ht="15"/>
    <row r="1480" s="4" customFormat="1" ht="15"/>
    <row r="1481" s="4" customFormat="1" ht="15"/>
    <row r="1482" s="4" customFormat="1" ht="15"/>
    <row r="1483" s="4" customFormat="1" ht="15"/>
    <row r="1484" s="4" customFormat="1" ht="15"/>
    <row r="1485" s="4" customFormat="1" ht="15"/>
    <row r="1486" s="4" customFormat="1" ht="15"/>
    <row r="1487" s="4" customFormat="1" ht="15"/>
    <row r="1488" s="4" customFormat="1" ht="15"/>
    <row r="1489" s="4" customFormat="1" ht="15"/>
    <row r="1490" s="4" customFormat="1" ht="15"/>
    <row r="1491" s="4" customFormat="1" ht="15"/>
    <row r="1492" s="4" customFormat="1" ht="15"/>
    <row r="1493" s="4" customFormat="1" ht="15"/>
    <row r="1494" s="4" customFormat="1" ht="15"/>
    <row r="1495" s="4" customFormat="1" ht="15"/>
    <row r="1496" s="4" customFormat="1" ht="15"/>
    <row r="1497" s="4" customFormat="1" ht="15"/>
    <row r="1498" s="4" customFormat="1" ht="15"/>
    <row r="1499" s="4" customFormat="1" ht="15"/>
    <row r="1500" s="4" customFormat="1" ht="15"/>
    <row r="1501" s="4" customFormat="1" ht="15"/>
    <row r="1502" s="4" customFormat="1" ht="15"/>
    <row r="1503" s="4" customFormat="1" ht="15"/>
    <row r="1504" s="4" customFormat="1" ht="15"/>
    <row r="1505" s="4" customFormat="1" ht="15"/>
    <row r="1506" s="4" customFormat="1" ht="15"/>
    <row r="1507" s="4" customFormat="1" ht="15"/>
    <row r="1508" s="4" customFormat="1" ht="15"/>
    <row r="1509" s="4" customFormat="1" ht="15"/>
    <row r="1510" s="4" customFormat="1" ht="15"/>
    <row r="1511" s="4" customFormat="1" ht="15"/>
    <row r="1512" s="4" customFormat="1" ht="15"/>
    <row r="1513" s="4" customFormat="1" ht="15"/>
    <row r="1514" s="4" customFormat="1" ht="15"/>
    <row r="1515" s="4" customFormat="1" ht="15"/>
    <row r="1516" s="4" customFormat="1" ht="15"/>
    <row r="1517" s="4" customFormat="1" ht="15"/>
    <row r="1518" s="4" customFormat="1" ht="15"/>
    <row r="1519" s="4" customFormat="1" ht="15"/>
    <row r="1520" s="4" customFormat="1" ht="15"/>
    <row r="1521" s="4" customFormat="1" ht="15"/>
    <row r="1522" s="4" customFormat="1" ht="15"/>
    <row r="1523" s="4" customFormat="1" ht="15"/>
    <row r="1524" s="4" customFormat="1" ht="15"/>
    <row r="1525" s="4" customFormat="1" ht="15"/>
    <row r="1526" s="4" customFormat="1" ht="15"/>
    <row r="1527" s="4" customFormat="1" ht="15"/>
    <row r="1528" s="4" customFormat="1" ht="15"/>
    <row r="1529" s="4" customFormat="1" ht="15"/>
    <row r="1530" s="4" customFormat="1" ht="15"/>
    <row r="1531" s="4" customFormat="1" ht="15"/>
    <row r="1532" s="4" customFormat="1" ht="15"/>
    <row r="1533" s="4" customFormat="1" ht="15"/>
    <row r="1534" s="4" customFormat="1" ht="15"/>
    <row r="1535" s="4" customFormat="1" ht="15"/>
    <row r="1536" s="4" customFormat="1" ht="15"/>
    <row r="1537" s="4" customFormat="1" ht="15"/>
    <row r="1538" s="4" customFormat="1" ht="15"/>
    <row r="1539" s="4" customFormat="1" ht="15"/>
    <row r="1540" s="4" customFormat="1" ht="15"/>
    <row r="1541" s="4" customFormat="1" ht="15"/>
    <row r="1542" s="4" customFormat="1" ht="15"/>
    <row r="1543" s="4" customFormat="1" ht="15"/>
    <row r="1544" s="4" customFormat="1" ht="15"/>
    <row r="1545" s="4" customFormat="1" ht="15"/>
    <row r="1546" s="4" customFormat="1" ht="15"/>
    <row r="1547" s="4" customFormat="1" ht="15"/>
    <row r="1548" s="4" customFormat="1" ht="15"/>
    <row r="1549" s="4" customFormat="1" ht="15"/>
    <row r="1550" s="4" customFormat="1" ht="15"/>
    <row r="1551" s="4" customFormat="1" ht="15"/>
    <row r="1552" s="4" customFormat="1" ht="15"/>
    <row r="1553" s="4" customFormat="1" ht="15"/>
    <row r="1554" s="4" customFormat="1" ht="15"/>
    <row r="1555" s="4" customFormat="1" ht="15"/>
    <row r="1556" s="4" customFormat="1" ht="15"/>
    <row r="1557" s="4" customFormat="1" ht="15"/>
    <row r="1558" s="4" customFormat="1" ht="15"/>
    <row r="1559" s="4" customFormat="1" ht="15"/>
    <row r="1560" s="4" customFormat="1" ht="15"/>
    <row r="1561" s="4" customFormat="1" ht="15"/>
    <row r="1562" s="4" customFormat="1" ht="15"/>
    <row r="1563" s="4" customFormat="1" ht="15"/>
    <row r="1564" s="4" customFormat="1" ht="15"/>
    <row r="1565" s="4" customFormat="1" ht="15"/>
    <row r="1566" s="4" customFormat="1" ht="15"/>
    <row r="1567" s="4" customFormat="1" ht="15"/>
    <row r="1568" s="4" customFormat="1" ht="15"/>
    <row r="1569" s="4" customFormat="1" ht="15"/>
    <row r="1570" s="4" customFormat="1" ht="15"/>
    <row r="1571" s="4" customFormat="1" ht="15"/>
    <row r="1572" s="4" customFormat="1" ht="15"/>
    <row r="1573" s="4" customFormat="1" ht="15"/>
    <row r="1574" s="4" customFormat="1" ht="15"/>
    <row r="1575" s="4" customFormat="1" ht="15"/>
    <row r="1576" s="4" customFormat="1" ht="15"/>
    <row r="1577" s="4" customFormat="1" ht="15"/>
    <row r="1578" s="4" customFormat="1" ht="15"/>
    <row r="1579" s="4" customFormat="1" ht="15"/>
    <row r="1580" s="4" customFormat="1" ht="15"/>
    <row r="1581" s="4" customFormat="1" ht="15"/>
    <row r="1582" s="4" customFormat="1" ht="15"/>
    <row r="1583" s="4" customFormat="1" ht="15"/>
    <row r="1584" s="4" customFormat="1" ht="15"/>
    <row r="1585" s="4" customFormat="1" ht="15"/>
    <row r="1586" s="4" customFormat="1" ht="15"/>
    <row r="1587" s="4" customFormat="1" ht="15"/>
    <row r="1588" s="4" customFormat="1" ht="15"/>
    <row r="1589" s="4" customFormat="1" ht="15"/>
    <row r="1590" s="4" customFormat="1" ht="15"/>
    <row r="1591" s="4" customFormat="1" ht="15"/>
    <row r="1592" s="4" customFormat="1" ht="15"/>
    <row r="1593" s="4" customFormat="1" ht="15"/>
    <row r="1594" s="4" customFormat="1" ht="15"/>
    <row r="1595" s="4" customFormat="1" ht="15"/>
    <row r="1596" s="4" customFormat="1" ht="15"/>
    <row r="1597" s="4" customFormat="1" ht="15"/>
    <row r="1598" s="4" customFormat="1" ht="15"/>
    <row r="1599" s="4" customFormat="1" ht="15"/>
    <row r="1600" s="4" customFormat="1" ht="15"/>
    <row r="1601" s="4" customFormat="1" ht="15"/>
    <row r="1602" s="4" customFormat="1" ht="15"/>
    <row r="1603" s="4" customFormat="1" ht="15"/>
    <row r="1604" s="4" customFormat="1" ht="15"/>
    <row r="1605" s="4" customFormat="1" ht="15"/>
    <row r="1606" s="4" customFormat="1" ht="15"/>
    <row r="1607" s="4" customFormat="1" ht="15"/>
    <row r="1608" s="4" customFormat="1" ht="15"/>
    <row r="1609" s="4" customFormat="1" ht="15"/>
    <row r="1610" s="4" customFormat="1" ht="15"/>
    <row r="1611" s="4" customFormat="1" ht="15"/>
    <row r="1612" s="4" customFormat="1" ht="15"/>
    <row r="1613" s="4" customFormat="1" ht="15"/>
    <row r="1614" s="4" customFormat="1" ht="15"/>
    <row r="1615" s="4" customFormat="1" ht="15"/>
    <row r="1616" s="4" customFormat="1" ht="15"/>
    <row r="1617" s="4" customFormat="1" ht="15"/>
    <row r="1618" s="4" customFormat="1" ht="15"/>
    <row r="1619" s="4" customFormat="1" ht="15"/>
    <row r="1620" s="4" customFormat="1" ht="15"/>
    <row r="1621" s="4" customFormat="1" ht="15"/>
    <row r="1622" s="4" customFormat="1" ht="15"/>
    <row r="1623" s="4" customFormat="1" ht="15"/>
    <row r="1624" s="4" customFormat="1" ht="15"/>
    <row r="1625" s="4" customFormat="1" ht="15"/>
    <row r="1626" s="4" customFormat="1" ht="15"/>
    <row r="1627" s="4" customFormat="1" ht="15"/>
    <row r="1628" s="4" customFormat="1" ht="15"/>
    <row r="1629" s="4" customFormat="1" ht="15"/>
    <row r="1630" s="4" customFormat="1" ht="15"/>
    <row r="1631" s="4" customFormat="1" ht="15"/>
    <row r="1632" s="4" customFormat="1" ht="15"/>
    <row r="1633" s="4" customFormat="1" ht="15"/>
    <row r="1634" s="4" customFormat="1" ht="15"/>
    <row r="1635" s="4" customFormat="1" ht="15"/>
    <row r="1636" s="4" customFormat="1" ht="15"/>
    <row r="1637" s="4" customFormat="1" ht="15"/>
    <row r="1638" s="4" customFormat="1" ht="15"/>
    <row r="1639" s="4" customFormat="1" ht="15"/>
    <row r="1640" s="4" customFormat="1" ht="15"/>
    <row r="1641" s="4" customFormat="1" ht="15"/>
    <row r="1642" s="4" customFormat="1" ht="15"/>
    <row r="1643" s="4" customFormat="1" ht="15"/>
    <row r="1644" s="4" customFormat="1" ht="15"/>
    <row r="1645" s="4" customFormat="1" ht="15"/>
    <row r="1646" s="4" customFormat="1" ht="15"/>
    <row r="1647" s="4" customFormat="1" ht="15"/>
    <row r="1648" s="4" customFormat="1" ht="15"/>
    <row r="1649" s="4" customFormat="1" ht="15"/>
    <row r="1650" s="4" customFormat="1" ht="15"/>
    <row r="1651" s="4" customFormat="1" ht="15"/>
    <row r="1652" s="4" customFormat="1" ht="15"/>
    <row r="1653" s="4" customFormat="1" ht="15"/>
    <row r="1654" s="4" customFormat="1" ht="15"/>
    <row r="1655" s="4" customFormat="1" ht="15"/>
    <row r="1656" s="4" customFormat="1" ht="15"/>
    <row r="1657" s="4" customFormat="1" ht="15"/>
    <row r="1658" s="4" customFormat="1" ht="15"/>
    <row r="1659" s="4" customFormat="1" ht="15"/>
    <row r="1660" s="4" customFormat="1" ht="15"/>
    <row r="1661" s="4" customFormat="1" ht="15"/>
    <row r="1662" s="4" customFormat="1" ht="15"/>
    <row r="1663" s="4" customFormat="1" ht="15"/>
    <row r="1664" s="4" customFormat="1" ht="15"/>
    <row r="1665" s="4" customFormat="1" ht="15"/>
    <row r="1666" s="4" customFormat="1" ht="15"/>
    <row r="1667" s="4" customFormat="1" ht="15"/>
    <row r="1668" s="4" customFormat="1" ht="15"/>
    <row r="1669" s="4" customFormat="1" ht="15"/>
    <row r="1670" s="4" customFormat="1" ht="15"/>
    <row r="1671" s="4" customFormat="1" ht="15"/>
    <row r="1672" s="4" customFormat="1" ht="15"/>
    <row r="1673" s="4" customFormat="1" ht="15"/>
    <row r="1674" s="4" customFormat="1" ht="15"/>
    <row r="1675" s="4" customFormat="1" ht="15"/>
    <row r="1676" s="4" customFormat="1" ht="15"/>
    <row r="1677" s="4" customFormat="1" ht="15"/>
    <row r="1678" s="4" customFormat="1" ht="15"/>
    <row r="1679" s="4" customFormat="1" ht="15"/>
    <row r="1680" s="4" customFormat="1" ht="15"/>
    <row r="1681" s="4" customFormat="1" ht="15"/>
    <row r="1682" s="4" customFormat="1" ht="15"/>
    <row r="1683" s="4" customFormat="1" ht="15"/>
    <row r="1684" s="4" customFormat="1" ht="15"/>
    <row r="1685" s="4" customFormat="1" ht="15"/>
    <row r="1686" s="4" customFormat="1" ht="15"/>
    <row r="1687" s="4" customFormat="1" ht="15"/>
    <row r="1688" s="4" customFormat="1" ht="15"/>
    <row r="1689" s="4" customFormat="1" ht="15"/>
    <row r="1690" s="4" customFormat="1" ht="15"/>
    <row r="1691" s="4" customFormat="1" ht="15"/>
    <row r="1692" s="4" customFormat="1" ht="15"/>
    <row r="1693" s="4" customFormat="1" ht="15"/>
    <row r="1694" s="4" customFormat="1" ht="15"/>
    <row r="1695" s="4" customFormat="1" ht="15"/>
    <row r="1696" s="4" customFormat="1" ht="15"/>
    <row r="1697" s="4" customFormat="1" ht="15"/>
    <row r="1698" s="4" customFormat="1" ht="15"/>
    <row r="1699" s="4" customFormat="1" ht="15"/>
    <row r="1700" s="4" customFormat="1" ht="15"/>
    <row r="1701" s="4" customFormat="1" ht="15"/>
    <row r="1702" s="4" customFormat="1" ht="15"/>
    <row r="1703" s="4" customFormat="1" ht="15"/>
    <row r="1704" s="4" customFormat="1" ht="15"/>
    <row r="1705" s="4" customFormat="1" ht="15"/>
    <row r="1706" s="4" customFormat="1" ht="15"/>
    <row r="1707" s="4" customFormat="1" ht="15"/>
    <row r="1708" s="4" customFormat="1" ht="15"/>
    <row r="1709" s="4" customFormat="1" ht="15"/>
    <row r="1710" s="4" customFormat="1" ht="15"/>
    <row r="1711" s="4" customFormat="1" ht="15"/>
    <row r="1712" s="4" customFormat="1" ht="15"/>
    <row r="1713" s="4" customFormat="1" ht="15"/>
    <row r="1714" s="4" customFormat="1" ht="15"/>
    <row r="1715" s="4" customFormat="1" ht="15"/>
    <row r="1716" s="4" customFormat="1" ht="15"/>
    <row r="1717" s="4" customFormat="1" ht="15"/>
    <row r="1718" s="4" customFormat="1" ht="15"/>
    <row r="1719" s="4" customFormat="1" ht="15"/>
    <row r="1720" s="4" customFormat="1" ht="15"/>
    <row r="1721" s="4" customFormat="1" ht="15"/>
    <row r="1722" s="4" customFormat="1" ht="15"/>
    <row r="1723" s="4" customFormat="1" ht="15"/>
    <row r="1724" s="4" customFormat="1" ht="15"/>
    <row r="1725" s="4" customFormat="1" ht="15"/>
    <row r="1726" s="4" customFormat="1" ht="15"/>
    <row r="1727" s="4" customFormat="1" ht="15"/>
    <row r="1728" s="4" customFormat="1" ht="15"/>
    <row r="1729" s="4" customFormat="1" ht="15"/>
    <row r="1730" s="4" customFormat="1" ht="15"/>
    <row r="1731" s="4" customFormat="1" ht="15"/>
    <row r="1732" s="4" customFormat="1" ht="15"/>
    <row r="1733" s="4" customFormat="1" ht="15"/>
    <row r="1734" s="4" customFormat="1" ht="15"/>
    <row r="1735" s="4" customFormat="1" ht="15"/>
    <row r="1736" s="4" customFormat="1" ht="15"/>
    <row r="1737" s="4" customFormat="1" ht="15"/>
    <row r="1738" s="4" customFormat="1" ht="15"/>
    <row r="1739" s="4" customFormat="1" ht="15"/>
    <row r="1740" s="4" customFormat="1" ht="15"/>
    <row r="1741" s="4" customFormat="1" ht="15"/>
    <row r="1742" s="4" customFormat="1" ht="15"/>
    <row r="1743" s="4" customFormat="1" ht="15"/>
    <row r="1744" s="4" customFormat="1" ht="15"/>
    <row r="1745" s="4" customFormat="1" ht="15"/>
    <row r="1746" s="4" customFormat="1" ht="15"/>
    <row r="1747" s="4" customFormat="1" ht="15"/>
    <row r="1748" s="4" customFormat="1" ht="15"/>
    <row r="1749" s="4" customFormat="1" ht="15"/>
    <row r="1750" s="4" customFormat="1" ht="15"/>
    <row r="1751" s="4" customFormat="1" ht="15"/>
    <row r="1752" s="4" customFormat="1" ht="15"/>
    <row r="1753" s="4" customFormat="1" ht="15"/>
    <row r="1754" s="4" customFormat="1" ht="15"/>
    <row r="1755" s="4" customFormat="1" ht="15"/>
    <row r="1756" s="4" customFormat="1" ht="15"/>
    <row r="1757" s="4" customFormat="1" ht="15"/>
    <row r="1758" s="4" customFormat="1" ht="15"/>
    <row r="1759" s="4" customFormat="1" ht="15"/>
    <row r="1760" s="4" customFormat="1" ht="15"/>
    <row r="1761" s="4" customFormat="1" ht="15"/>
    <row r="1762" s="4" customFormat="1" ht="15"/>
    <row r="1763" s="4" customFormat="1" ht="15"/>
    <row r="1764" s="4" customFormat="1" ht="15"/>
    <row r="1765" s="4" customFormat="1" ht="15"/>
    <row r="1766" s="4" customFormat="1" ht="15"/>
    <row r="1767" s="4" customFormat="1" ht="15"/>
    <row r="1768" s="4" customFormat="1" ht="15"/>
    <row r="1769" s="4" customFormat="1" ht="15"/>
    <row r="1770" s="4" customFormat="1" ht="15"/>
    <row r="1771" s="4" customFormat="1" ht="15"/>
    <row r="1772" s="4" customFormat="1" ht="15"/>
    <row r="1773" s="4" customFormat="1" ht="15"/>
    <row r="1774" s="4" customFormat="1" ht="15"/>
    <row r="1775" s="4" customFormat="1" ht="15"/>
    <row r="1776" s="4" customFormat="1" ht="15"/>
    <row r="1777" s="4" customFormat="1" ht="15"/>
    <row r="1778" s="4" customFormat="1" ht="15"/>
    <row r="1779" s="4" customFormat="1" ht="15"/>
    <row r="1780" s="4" customFormat="1" ht="15"/>
    <row r="1781" s="4" customFormat="1" ht="15"/>
    <row r="1782" s="4" customFormat="1" ht="15"/>
    <row r="1783" s="4" customFormat="1" ht="15"/>
    <row r="1784" s="4" customFormat="1" ht="15"/>
    <row r="1785" s="4" customFormat="1" ht="15"/>
    <row r="1786" s="4" customFormat="1" ht="15"/>
    <row r="1787" s="4" customFormat="1" ht="15"/>
    <row r="1788" s="4" customFormat="1" ht="15"/>
    <row r="1789" s="4" customFormat="1" ht="15"/>
    <row r="1790" s="4" customFormat="1" ht="15"/>
    <row r="1791" s="4" customFormat="1" ht="15"/>
    <row r="1792" s="4" customFormat="1" ht="15"/>
    <row r="1793" s="4" customFormat="1" ht="15"/>
    <row r="1794" s="4" customFormat="1" ht="15"/>
    <row r="1795" s="4" customFormat="1" ht="15"/>
    <row r="1796" s="4" customFormat="1" ht="15"/>
    <row r="1797" s="4" customFormat="1" ht="15"/>
    <row r="1798" s="4" customFormat="1" ht="15"/>
    <row r="1799" s="4" customFormat="1" ht="15"/>
    <row r="1800" s="4" customFormat="1" ht="15"/>
    <row r="1801" s="4" customFormat="1" ht="15"/>
    <row r="1802" s="4" customFormat="1" ht="15"/>
    <row r="1803" s="4" customFormat="1" ht="15"/>
    <row r="1804" s="4" customFormat="1" ht="15"/>
    <row r="1805" s="4" customFormat="1" ht="15"/>
    <row r="1806" s="4" customFormat="1" ht="15"/>
    <row r="1807" s="4" customFormat="1" ht="15"/>
    <row r="1808" s="4" customFormat="1" ht="15"/>
    <row r="1809" s="4" customFormat="1" ht="15"/>
    <row r="1810" s="4" customFormat="1" ht="15"/>
    <row r="1811" s="4" customFormat="1" ht="15"/>
    <row r="1812" s="4" customFormat="1" ht="15"/>
    <row r="1813" s="4" customFormat="1" ht="15"/>
    <row r="1814" s="4" customFormat="1" ht="15"/>
    <row r="1815" s="4" customFormat="1" ht="15"/>
    <row r="1816" s="4" customFormat="1" ht="15"/>
    <row r="1817" s="4" customFormat="1" ht="15"/>
    <row r="1818" s="4" customFormat="1" ht="15"/>
    <row r="1819" s="4" customFormat="1" ht="15"/>
    <row r="1820" s="4" customFormat="1" ht="15"/>
    <row r="1821" s="4" customFormat="1" ht="15"/>
    <row r="1822" s="4" customFormat="1" ht="15"/>
    <row r="1823" s="4" customFormat="1" ht="15"/>
    <row r="1824" s="4" customFormat="1" ht="15"/>
    <row r="1825" s="4" customFormat="1" ht="15"/>
    <row r="1826" s="4" customFormat="1" ht="15"/>
    <row r="1827" s="4" customFormat="1" ht="15"/>
    <row r="1828" s="4" customFormat="1" ht="15"/>
    <row r="1829" s="4" customFormat="1" ht="15"/>
    <row r="1830" s="4" customFormat="1" ht="15"/>
    <row r="1831" s="4" customFormat="1" ht="15"/>
    <row r="1832" s="4" customFormat="1" ht="15"/>
    <row r="1833" s="4" customFormat="1" ht="15"/>
    <row r="1834" s="4" customFormat="1" ht="15"/>
    <row r="1835" s="4" customFormat="1" ht="15"/>
    <row r="1836" s="4" customFormat="1" ht="15"/>
    <row r="1837" s="4" customFormat="1" ht="15"/>
    <row r="1838" s="4" customFormat="1" ht="15"/>
    <row r="1839" s="4" customFormat="1" ht="15"/>
    <row r="1840" s="4" customFormat="1" ht="15"/>
    <row r="1841" s="4" customFormat="1" ht="15"/>
    <row r="1842" s="4" customFormat="1" ht="15"/>
    <row r="1843" s="4" customFormat="1" ht="15"/>
    <row r="1844" s="4" customFormat="1" ht="15"/>
    <row r="1845" s="4" customFormat="1" ht="15"/>
    <row r="1846" s="4" customFormat="1" ht="15"/>
    <row r="1847" s="4" customFormat="1" ht="15"/>
    <row r="1848" s="4" customFormat="1" ht="15"/>
    <row r="1849" s="4" customFormat="1" ht="15"/>
    <row r="1850" s="4" customFormat="1" ht="15"/>
    <row r="1851" s="4" customFormat="1" ht="15"/>
    <row r="1852" s="4" customFormat="1" ht="15"/>
    <row r="1853" s="4" customFormat="1" ht="15"/>
    <row r="1854" s="4" customFormat="1" ht="15"/>
    <row r="1855" s="4" customFormat="1" ht="15"/>
    <row r="1856" s="4" customFormat="1" ht="15"/>
    <row r="1857" s="4" customFormat="1" ht="15"/>
    <row r="1858" s="4" customFormat="1" ht="15"/>
    <row r="1859" s="4" customFormat="1" ht="15"/>
    <row r="1860" s="4" customFormat="1" ht="15"/>
    <row r="1861" s="4" customFormat="1" ht="15"/>
    <row r="1862" s="4" customFormat="1" ht="15"/>
    <row r="1863" s="4" customFormat="1" ht="15"/>
    <row r="1864" s="4" customFormat="1" ht="15"/>
    <row r="1865" s="4" customFormat="1" ht="15"/>
    <row r="1866" s="4" customFormat="1" ht="15"/>
    <row r="1867" s="4" customFormat="1" ht="15"/>
    <row r="1868" s="4" customFormat="1" ht="15"/>
    <row r="1869" s="4" customFormat="1" ht="15"/>
    <row r="1870" s="4" customFormat="1" ht="15"/>
    <row r="1871" s="4" customFormat="1" ht="15"/>
    <row r="1872" s="4" customFormat="1" ht="15"/>
    <row r="1873" s="4" customFormat="1" ht="15"/>
    <row r="1874" s="4" customFormat="1" ht="15"/>
    <row r="1875" s="4" customFormat="1" ht="15"/>
    <row r="1876" s="4" customFormat="1" ht="15"/>
    <row r="1877" s="4" customFormat="1" ht="15"/>
    <row r="1878" s="4" customFormat="1" ht="15"/>
    <row r="1879" s="4" customFormat="1" ht="15"/>
    <row r="1880" s="4" customFormat="1" ht="15"/>
    <row r="1881" s="4" customFormat="1" ht="15"/>
    <row r="1882" s="4" customFormat="1" ht="15"/>
    <row r="1883" s="4" customFormat="1" ht="15"/>
    <row r="1884" s="4" customFormat="1" ht="15"/>
    <row r="1885" s="4" customFormat="1" ht="15"/>
    <row r="1886" s="4" customFormat="1" ht="15"/>
    <row r="1887" s="4" customFormat="1" ht="15"/>
    <row r="1888" s="4" customFormat="1" ht="15"/>
    <row r="1889" s="4" customFormat="1" ht="15"/>
    <row r="1890" s="4" customFormat="1" ht="15"/>
    <row r="1891" s="4" customFormat="1" ht="15"/>
    <row r="1892" s="4" customFormat="1" ht="15"/>
    <row r="1893" s="4" customFormat="1" ht="15"/>
    <row r="1894" s="4" customFormat="1" ht="15"/>
    <row r="1895" s="4" customFormat="1" ht="15"/>
    <row r="1896" s="4" customFormat="1" ht="15"/>
    <row r="1897" s="4" customFormat="1" ht="15"/>
    <row r="1898" s="4" customFormat="1" ht="15"/>
    <row r="1899" s="4" customFormat="1" ht="15"/>
    <row r="1900" s="4" customFormat="1" ht="15"/>
    <row r="1901" s="4" customFormat="1" ht="15"/>
    <row r="1902" s="4" customFormat="1" ht="15"/>
    <row r="1903" s="4" customFormat="1" ht="15"/>
    <row r="1904" s="4" customFormat="1" ht="15"/>
    <row r="1905" s="4" customFormat="1" ht="15"/>
    <row r="1906" s="4" customFormat="1" ht="15"/>
    <row r="1907" s="4" customFormat="1" ht="15"/>
    <row r="1908" s="4" customFormat="1" ht="15"/>
    <row r="1909" s="4" customFormat="1" ht="15"/>
    <row r="1910" s="4" customFormat="1" ht="15"/>
    <row r="1911" s="4" customFormat="1" ht="15"/>
    <row r="1912" s="4" customFormat="1" ht="15"/>
    <row r="1913" s="4" customFormat="1" ht="15"/>
    <row r="1914" s="4" customFormat="1" ht="15"/>
    <row r="1915" s="4" customFormat="1" ht="15"/>
    <row r="1916" s="4" customFormat="1" ht="15"/>
    <row r="1917" s="4" customFormat="1" ht="15"/>
    <row r="1918" s="4" customFormat="1" ht="15"/>
    <row r="1919" s="4" customFormat="1" ht="15"/>
    <row r="1920" s="4" customFormat="1" ht="15"/>
    <row r="1921" s="4" customFormat="1" ht="15"/>
    <row r="1922" s="4" customFormat="1" ht="15"/>
    <row r="1923" s="4" customFormat="1" ht="15"/>
    <row r="1924" s="4" customFormat="1" ht="15"/>
    <row r="1925" s="4" customFormat="1" ht="15"/>
    <row r="1926" s="4" customFormat="1" ht="15"/>
    <row r="1927" s="4" customFormat="1" ht="15"/>
    <row r="1928" s="4" customFormat="1" ht="15"/>
    <row r="1929" s="4" customFormat="1" ht="15"/>
    <row r="1930" s="4" customFormat="1" ht="15"/>
    <row r="1931" s="4" customFormat="1" ht="15"/>
    <row r="1932" s="4" customFormat="1" ht="15"/>
    <row r="1933" s="4" customFormat="1" ht="15"/>
    <row r="1934" s="4" customFormat="1" ht="15"/>
    <row r="1935" s="4" customFormat="1" ht="15"/>
    <row r="1936" s="4" customFormat="1" ht="15"/>
    <row r="1937" s="4" customFormat="1" ht="15"/>
    <row r="1938" s="4" customFormat="1" ht="15"/>
    <row r="1939" s="4" customFormat="1" ht="15"/>
    <row r="1940" s="4" customFormat="1" ht="15"/>
    <row r="1941" s="4" customFormat="1" ht="15"/>
    <row r="1942" s="4" customFormat="1" ht="15"/>
    <row r="1943" s="4" customFormat="1" ht="15"/>
    <row r="1944" s="4" customFormat="1" ht="15"/>
    <row r="1945" s="4" customFormat="1" ht="15"/>
    <row r="1946" s="4" customFormat="1" ht="15"/>
    <row r="1947" s="4" customFormat="1" ht="15"/>
    <row r="1948" s="4" customFormat="1" ht="15"/>
    <row r="1949" s="4" customFormat="1" ht="15"/>
    <row r="1950" s="4" customFormat="1" ht="15"/>
    <row r="1951" s="4" customFormat="1" ht="15"/>
    <row r="1952" s="4" customFormat="1" ht="15"/>
    <row r="1953" s="4" customFormat="1" ht="15"/>
    <row r="1954" s="4" customFormat="1" ht="15"/>
    <row r="1955" s="4" customFormat="1" ht="15"/>
    <row r="1956" s="4" customFormat="1" ht="15"/>
    <row r="1957" s="4" customFormat="1" ht="15"/>
    <row r="1958" s="4" customFormat="1" ht="15"/>
    <row r="1959" s="4" customFormat="1" ht="15"/>
    <row r="1960" s="4" customFormat="1" ht="15"/>
    <row r="1961" s="4" customFormat="1" ht="15"/>
    <row r="1962" s="4" customFormat="1" ht="15"/>
    <row r="1963" s="4" customFormat="1" ht="15"/>
    <row r="1964" s="4" customFormat="1" ht="15"/>
    <row r="1965" s="4" customFormat="1" ht="15"/>
    <row r="1966" s="4" customFormat="1" ht="15"/>
    <row r="1967" s="4" customFormat="1" ht="15"/>
    <row r="1968" s="4" customFormat="1" ht="15"/>
    <row r="1969" s="4" customFormat="1" ht="15"/>
    <row r="1970" s="4" customFormat="1" ht="15"/>
    <row r="1971" s="4" customFormat="1" ht="15"/>
    <row r="1972" s="4" customFormat="1" ht="15"/>
    <row r="1973" s="4" customFormat="1" ht="15"/>
    <row r="1974" s="4" customFormat="1" ht="15"/>
    <row r="1975" s="4" customFormat="1" ht="15"/>
    <row r="1976" s="4" customFormat="1" ht="15"/>
    <row r="1977" s="4" customFormat="1" ht="15"/>
    <row r="1978" s="4" customFormat="1" ht="15"/>
    <row r="1979" s="4" customFormat="1" ht="15"/>
    <row r="1980" s="4" customFormat="1" ht="15"/>
    <row r="1981" s="4" customFormat="1" ht="15"/>
    <row r="1982" s="4" customFormat="1" ht="15"/>
    <row r="1983" s="4" customFormat="1" ht="15"/>
    <row r="1984" s="4" customFormat="1" ht="15"/>
    <row r="1985" s="4" customFormat="1" ht="15"/>
    <row r="1986" s="4" customFormat="1" ht="15"/>
    <row r="1987" s="4" customFormat="1" ht="15"/>
    <row r="1988" s="4" customFormat="1" ht="15"/>
    <row r="1989" s="4" customFormat="1" ht="15"/>
    <row r="1990" s="4" customFormat="1" ht="15"/>
    <row r="1991" s="4" customFormat="1" ht="15"/>
    <row r="1992" s="4" customFormat="1" ht="15"/>
    <row r="1993" s="4" customFormat="1" ht="15"/>
    <row r="1994" s="4" customFormat="1" ht="15"/>
    <row r="1995" s="4" customFormat="1" ht="15"/>
    <row r="1996" s="4" customFormat="1" ht="15"/>
    <row r="1997" s="4" customFormat="1" ht="15"/>
    <row r="1998" s="4" customFormat="1" ht="15"/>
    <row r="1999" s="4" customFormat="1" ht="15"/>
    <row r="2000" s="4" customFormat="1" ht="15"/>
    <row r="2001" s="4" customFormat="1" ht="15"/>
    <row r="2002" s="4" customFormat="1" ht="15"/>
    <row r="2003" s="4" customFormat="1" ht="15"/>
    <row r="2004" s="4" customFormat="1" ht="15"/>
    <row r="2005" s="4" customFormat="1" ht="15"/>
    <row r="2006" s="4" customFormat="1" ht="15"/>
    <row r="2007" s="4" customFormat="1" ht="15"/>
    <row r="2008" s="4" customFormat="1" ht="15"/>
    <row r="2009" s="4" customFormat="1" ht="15"/>
    <row r="2010" s="4" customFormat="1" ht="15"/>
    <row r="2011" s="4" customFormat="1" ht="15"/>
    <row r="2012" s="4" customFormat="1" ht="15"/>
    <row r="2013" s="4" customFormat="1" ht="15"/>
    <row r="2014" s="4" customFormat="1" ht="15"/>
    <row r="2015" s="4" customFormat="1" ht="15"/>
    <row r="2016" s="4" customFormat="1" ht="15"/>
    <row r="2017" s="4" customFormat="1" ht="15"/>
    <row r="2018" s="4" customFormat="1" ht="15"/>
    <row r="2019" s="4" customFormat="1" ht="15"/>
    <row r="2020" s="4" customFormat="1" ht="15"/>
    <row r="2021" s="4" customFormat="1" ht="15"/>
    <row r="2022" s="4" customFormat="1" ht="15"/>
    <row r="2023" s="4" customFormat="1" ht="15"/>
    <row r="2024" s="4" customFormat="1" ht="15"/>
    <row r="2025" s="4" customFormat="1" ht="15"/>
    <row r="2026" s="4" customFormat="1" ht="15"/>
    <row r="2027" s="4" customFormat="1" ht="15"/>
    <row r="2028" s="4" customFormat="1" ht="15"/>
    <row r="2029" s="4" customFormat="1" ht="15"/>
    <row r="2030" s="4" customFormat="1" ht="15"/>
    <row r="2031" s="4" customFormat="1" ht="15"/>
    <row r="2032" s="4" customFormat="1" ht="15"/>
    <row r="2033" s="4" customFormat="1" ht="15"/>
    <row r="2034" s="4" customFormat="1" ht="15"/>
    <row r="2035" s="4" customFormat="1" ht="15"/>
    <row r="2036" s="4" customFormat="1" ht="15"/>
    <row r="2037" s="4" customFormat="1" ht="15"/>
    <row r="2038" s="4" customFormat="1" ht="15"/>
    <row r="2039" s="4" customFormat="1" ht="15"/>
    <row r="2040" s="4" customFormat="1" ht="15"/>
    <row r="2041" s="4" customFormat="1" ht="15"/>
    <row r="2042" s="4" customFormat="1" ht="15"/>
    <row r="2043" s="4" customFormat="1" ht="15"/>
    <row r="2044" s="4" customFormat="1" ht="15"/>
    <row r="2045" s="4" customFormat="1" ht="15"/>
    <row r="2046" s="4" customFormat="1" ht="15"/>
    <row r="2047" s="4" customFormat="1" ht="15"/>
    <row r="2048" s="4" customFormat="1" ht="15"/>
    <row r="2049" s="4" customFormat="1" ht="15"/>
    <row r="2050" s="4" customFormat="1" ht="15"/>
    <row r="2051" s="4" customFormat="1" ht="15"/>
    <row r="2052" s="4" customFormat="1" ht="15"/>
    <row r="2053" s="4" customFormat="1" ht="15"/>
    <row r="2054" s="4" customFormat="1" ht="15"/>
    <row r="2055" s="4" customFormat="1" ht="15"/>
    <row r="2056" s="4" customFormat="1" ht="15"/>
    <row r="2057" s="4" customFormat="1" ht="15"/>
    <row r="2058" s="4" customFormat="1" ht="15"/>
    <row r="2059" s="4" customFormat="1" ht="15"/>
    <row r="2060" s="4" customFormat="1" ht="15"/>
    <row r="2061" s="4" customFormat="1" ht="15"/>
    <row r="2062" s="4" customFormat="1" ht="15"/>
    <row r="2063" s="4" customFormat="1" ht="15"/>
    <row r="2064" s="4" customFormat="1" ht="15"/>
    <row r="2065" s="4" customFormat="1" ht="15"/>
    <row r="2066" s="4" customFormat="1" ht="15"/>
    <row r="2067" s="4" customFormat="1" ht="15"/>
    <row r="2068" s="4" customFormat="1" ht="15"/>
    <row r="2069" s="4" customFormat="1" ht="15"/>
    <row r="2070" s="4" customFormat="1" ht="15"/>
    <row r="2071" s="4" customFormat="1" ht="15"/>
    <row r="2072" s="4" customFormat="1" ht="15"/>
    <row r="2073" s="4" customFormat="1" ht="15"/>
    <row r="2074" s="4" customFormat="1" ht="15"/>
    <row r="2075" s="4" customFormat="1" ht="15"/>
    <row r="2076" s="4" customFormat="1" ht="15"/>
    <row r="2077" s="4" customFormat="1" ht="15"/>
    <row r="2078" s="4" customFormat="1" ht="15"/>
    <row r="2079" s="4" customFormat="1" ht="15"/>
    <row r="2080" s="4" customFormat="1" ht="15"/>
    <row r="2081" s="4" customFormat="1" ht="15"/>
    <row r="2082" s="4" customFormat="1" ht="15"/>
    <row r="2083" s="4" customFormat="1" ht="15"/>
    <row r="2084" s="4" customFormat="1" ht="15"/>
    <row r="2085" s="4" customFormat="1" ht="15"/>
    <row r="2086" s="4" customFormat="1" ht="15"/>
    <row r="2087" s="4" customFormat="1" ht="15"/>
    <row r="2088" s="4" customFormat="1" ht="15"/>
    <row r="2089" s="4" customFormat="1" ht="15"/>
    <row r="2090" s="4" customFormat="1" ht="15"/>
    <row r="2091" s="4" customFormat="1" ht="15"/>
    <row r="2092" s="4" customFormat="1" ht="15"/>
    <row r="2093" s="4" customFormat="1" ht="15"/>
    <row r="2094" s="4" customFormat="1" ht="15"/>
    <row r="2095" s="4" customFormat="1" ht="15"/>
    <row r="2096" s="4" customFormat="1" ht="15"/>
    <row r="2097" s="4" customFormat="1" ht="15"/>
    <row r="2098" s="4" customFormat="1" ht="15"/>
    <row r="2099" s="4" customFormat="1" ht="15"/>
    <row r="2100" s="4" customFormat="1" ht="15"/>
    <row r="2101" s="4" customFormat="1" ht="15"/>
    <row r="2102" s="4" customFormat="1" ht="15"/>
    <row r="2103" s="4" customFormat="1" ht="15"/>
    <row r="2104" s="4" customFormat="1" ht="15"/>
    <row r="2105" s="4" customFormat="1" ht="15"/>
    <row r="2106" s="4" customFormat="1" ht="15"/>
    <row r="2107" s="4" customFormat="1" ht="15"/>
    <row r="2108" s="4" customFormat="1" ht="15"/>
    <row r="2109" s="4" customFormat="1" ht="15"/>
    <row r="2110" s="4" customFormat="1" ht="15"/>
    <row r="2111" s="4" customFormat="1" ht="15"/>
    <row r="2112" s="4" customFormat="1" ht="15"/>
    <row r="2113" s="4" customFormat="1" ht="15"/>
    <row r="2114" s="4" customFormat="1" ht="15"/>
    <row r="2115" s="4" customFormat="1" ht="15"/>
    <row r="2116" s="4" customFormat="1" ht="15"/>
    <row r="2117" s="4" customFormat="1" ht="15"/>
    <row r="2118" s="4" customFormat="1" ht="15"/>
    <row r="2119" s="4" customFormat="1" ht="15"/>
    <row r="2120" s="4" customFormat="1" ht="15"/>
    <row r="2121" s="4" customFormat="1" ht="15"/>
    <row r="2122" s="4" customFormat="1" ht="15"/>
    <row r="2123" s="4" customFormat="1" ht="15"/>
    <row r="2124" s="4" customFormat="1" ht="15"/>
    <row r="2125" s="4" customFormat="1" ht="15"/>
    <row r="2126" s="4" customFormat="1" ht="15"/>
    <row r="2127" s="4" customFormat="1" ht="15"/>
    <row r="2128" s="4" customFormat="1" ht="15"/>
    <row r="2129" s="4" customFormat="1" ht="15"/>
    <row r="2130" s="4" customFormat="1" ht="15"/>
    <row r="2131" s="4" customFormat="1" ht="15"/>
    <row r="2132" s="4" customFormat="1" ht="15"/>
    <row r="2133" s="4" customFormat="1" ht="15"/>
    <row r="2134" s="4" customFormat="1" ht="15"/>
    <row r="2135" s="4" customFormat="1" ht="15"/>
    <row r="2136" s="4" customFormat="1" ht="15"/>
    <row r="2137" s="4" customFormat="1" ht="15"/>
    <row r="2138" s="4" customFormat="1" ht="15"/>
    <row r="2139" s="4" customFormat="1" ht="15"/>
    <row r="2140" s="4" customFormat="1" ht="15"/>
    <row r="2141" s="4" customFormat="1" ht="15"/>
    <row r="2142" s="4" customFormat="1" ht="15"/>
    <row r="2143" s="4" customFormat="1" ht="15"/>
    <row r="2144" s="4" customFormat="1" ht="15"/>
    <row r="2145" s="4" customFormat="1" ht="15"/>
    <row r="2146" s="4" customFormat="1" ht="15"/>
    <row r="2147" s="4" customFormat="1" ht="15"/>
    <row r="2148" s="4" customFormat="1" ht="15"/>
    <row r="2149" s="4" customFormat="1" ht="15"/>
    <row r="2150" s="4" customFormat="1" ht="15"/>
    <row r="2151" s="4" customFormat="1" ht="15"/>
    <row r="2152" s="4" customFormat="1" ht="15"/>
    <row r="2153" s="4" customFormat="1" ht="15"/>
    <row r="2154" s="4" customFormat="1" ht="15"/>
    <row r="2155" s="4" customFormat="1" ht="15"/>
    <row r="2156" s="4" customFormat="1" ht="15"/>
    <row r="2157" s="4" customFormat="1" ht="15"/>
    <row r="2158" s="4" customFormat="1" ht="15"/>
    <row r="2159" s="4" customFormat="1" ht="15"/>
    <row r="2160" s="4" customFormat="1" ht="15"/>
    <row r="2161" s="4" customFormat="1" ht="15"/>
    <row r="2162" s="4" customFormat="1" ht="15"/>
    <row r="2163" s="4" customFormat="1" ht="15"/>
    <row r="2164" s="4" customFormat="1" ht="15"/>
    <row r="2165" s="4" customFormat="1" ht="15"/>
    <row r="2166" s="4" customFormat="1" ht="15"/>
    <row r="2167" s="4" customFormat="1" ht="15"/>
    <row r="2168" s="4" customFormat="1" ht="15"/>
    <row r="2169" s="4" customFormat="1" ht="15"/>
    <row r="2170" s="4" customFormat="1" ht="15"/>
    <row r="2171" s="4" customFormat="1" ht="15"/>
    <row r="2172" s="4" customFormat="1" ht="15"/>
    <row r="2173" s="4" customFormat="1" ht="15"/>
    <row r="2174" s="4" customFormat="1" ht="15"/>
    <row r="2175" s="4" customFormat="1" ht="15"/>
    <row r="2176" s="4" customFormat="1" ht="15"/>
    <row r="2177" s="4" customFormat="1" ht="15"/>
    <row r="2178" s="4" customFormat="1" ht="15"/>
    <row r="2179" s="4" customFormat="1" ht="15"/>
    <row r="2180" s="4" customFormat="1" ht="15"/>
    <row r="2181" s="4" customFormat="1" ht="15"/>
    <row r="2182" s="4" customFormat="1" ht="15"/>
    <row r="2183" s="4" customFormat="1" ht="15"/>
    <row r="2184" s="4" customFormat="1" ht="15"/>
    <row r="2185" s="4" customFormat="1" ht="15"/>
    <row r="2186" s="4" customFormat="1" ht="15"/>
    <row r="2187" s="4" customFormat="1" ht="15"/>
    <row r="2188" s="4" customFormat="1" ht="15"/>
    <row r="2189" s="4" customFormat="1" ht="15"/>
    <row r="2190" s="4" customFormat="1" ht="15"/>
    <row r="2191" s="4" customFormat="1" ht="15"/>
    <row r="2192" s="4" customFormat="1" ht="15"/>
    <row r="2193" s="4" customFormat="1" ht="15"/>
    <row r="2194" s="4" customFormat="1" ht="15"/>
    <row r="2195" s="4" customFormat="1" ht="15"/>
    <row r="2196" s="4" customFormat="1" ht="15"/>
    <row r="2197" s="4" customFormat="1" ht="15"/>
    <row r="2198" s="4" customFormat="1" ht="15"/>
    <row r="2199" s="4" customFormat="1" ht="15"/>
    <row r="2200" s="4" customFormat="1" ht="15"/>
    <row r="2201" s="4" customFormat="1" ht="15"/>
    <row r="2202" s="4" customFormat="1" ht="15"/>
    <row r="2203" s="4" customFormat="1" ht="15"/>
    <row r="2204" s="4" customFormat="1" ht="15"/>
    <row r="2205" s="4" customFormat="1" ht="15"/>
    <row r="2206" s="4" customFormat="1" ht="15"/>
    <row r="2207" s="4" customFormat="1" ht="15"/>
    <row r="2208" s="4" customFormat="1" ht="15"/>
    <row r="2209" s="4" customFormat="1" ht="15"/>
    <row r="2210" s="4" customFormat="1" ht="15"/>
    <row r="2211" s="4" customFormat="1" ht="15"/>
    <row r="2212" s="4" customFormat="1" ht="15"/>
    <row r="2213" s="4" customFormat="1" ht="15"/>
    <row r="2214" s="4" customFormat="1" ht="15"/>
    <row r="2215" s="4" customFormat="1" ht="15"/>
    <row r="2216" s="4" customFormat="1" ht="15"/>
    <row r="2217" s="4" customFormat="1" ht="15"/>
    <row r="2218" s="4" customFormat="1" ht="15"/>
    <row r="2219" s="4" customFormat="1" ht="15"/>
    <row r="2220" s="4" customFormat="1" ht="15"/>
    <row r="2221" s="4" customFormat="1" ht="15"/>
    <row r="2222" s="4" customFormat="1" ht="15"/>
    <row r="2223" s="4" customFormat="1" ht="15"/>
    <row r="2224" s="4" customFormat="1" ht="15"/>
    <row r="2225" s="4" customFormat="1" ht="15"/>
    <row r="2226" s="4" customFormat="1" ht="15"/>
    <row r="2227" s="4" customFormat="1" ht="15"/>
    <row r="2228" s="4" customFormat="1" ht="15"/>
    <row r="2229" s="4" customFormat="1" ht="15"/>
    <row r="2230" s="4" customFormat="1" ht="15"/>
    <row r="2231" s="4" customFormat="1" ht="15"/>
    <row r="2232" s="4" customFormat="1" ht="15"/>
    <row r="2233" s="4" customFormat="1" ht="15"/>
    <row r="2234" s="4" customFormat="1" ht="15"/>
    <row r="2235" s="4" customFormat="1" ht="15"/>
    <row r="2236" s="4" customFormat="1" ht="15"/>
    <row r="2237" s="4" customFormat="1" ht="15"/>
    <row r="2238" s="4" customFormat="1" ht="15"/>
    <row r="2239" s="4" customFormat="1" ht="15"/>
    <row r="2240" s="4" customFormat="1" ht="15"/>
    <row r="2241" s="4" customFormat="1" ht="15"/>
    <row r="2242" s="4" customFormat="1" ht="15"/>
    <row r="2243" s="4" customFormat="1" ht="15"/>
    <row r="2244" s="4" customFormat="1" ht="15"/>
    <row r="2245" s="4" customFormat="1" ht="15"/>
    <row r="2246" s="4" customFormat="1" ht="15"/>
    <row r="2247" s="4" customFormat="1" ht="15"/>
    <row r="2248" s="4" customFormat="1" ht="15"/>
    <row r="2249" s="4" customFormat="1" ht="15"/>
    <row r="2250" s="4" customFormat="1" ht="15"/>
    <row r="2251" s="4" customFormat="1" ht="15"/>
    <row r="2252" s="4" customFormat="1" ht="15"/>
    <row r="2253" s="4" customFormat="1" ht="15"/>
    <row r="2254" s="4" customFormat="1" ht="15"/>
    <row r="2255" s="4" customFormat="1" ht="15"/>
    <row r="2256" s="4" customFormat="1" ht="15"/>
    <row r="2257" s="4" customFormat="1" ht="15"/>
    <row r="2258" s="4" customFormat="1" ht="15"/>
    <row r="2259" s="4" customFormat="1" ht="15"/>
    <row r="2260" s="4" customFormat="1" ht="15"/>
    <row r="2261" s="4" customFormat="1" ht="15"/>
    <row r="2262" s="4" customFormat="1" ht="15"/>
    <row r="2263" s="4" customFormat="1" ht="15"/>
    <row r="2264" s="4" customFormat="1" ht="15"/>
    <row r="2265" s="4" customFormat="1" ht="15"/>
    <row r="2266" s="4" customFormat="1" ht="15"/>
    <row r="2267" s="4" customFormat="1" ht="15"/>
    <row r="2268" s="4" customFormat="1" ht="15"/>
    <row r="2269" s="4" customFormat="1" ht="15"/>
    <row r="2270" s="4" customFormat="1" ht="15"/>
    <row r="2271" s="4" customFormat="1" ht="15"/>
    <row r="2272" s="4" customFormat="1" ht="15"/>
    <row r="2273" s="4" customFormat="1" ht="15"/>
    <row r="2274" s="4" customFormat="1" ht="15"/>
    <row r="2275" s="4" customFormat="1" ht="15"/>
    <row r="2276" s="4" customFormat="1" ht="15"/>
    <row r="2277" s="4" customFormat="1" ht="15"/>
    <row r="2278" s="4" customFormat="1" ht="15"/>
    <row r="2279" s="4" customFormat="1" ht="15"/>
    <row r="2280" s="4" customFormat="1" ht="15"/>
    <row r="2281" s="4" customFormat="1" ht="15"/>
    <row r="2282" s="4" customFormat="1" ht="15"/>
    <row r="2283" s="4" customFormat="1" ht="15"/>
    <row r="2284" s="4" customFormat="1" ht="15"/>
    <row r="2285" s="4" customFormat="1" ht="15"/>
    <row r="2286" s="4" customFormat="1" ht="15"/>
    <row r="2287" s="4" customFormat="1" ht="15"/>
    <row r="2288" s="4" customFormat="1" ht="15"/>
    <row r="2289" s="4" customFormat="1" ht="15"/>
    <row r="2290" s="4" customFormat="1" ht="15"/>
    <row r="2291" s="4" customFormat="1" ht="15"/>
    <row r="2292" s="4" customFormat="1" ht="15"/>
    <row r="2293" s="4" customFormat="1" ht="15"/>
    <row r="2294" s="4" customFormat="1" ht="15"/>
    <row r="2295" s="4" customFormat="1" ht="15"/>
    <row r="2296" s="4" customFormat="1" ht="15"/>
    <row r="2297" s="4" customFormat="1" ht="15"/>
    <row r="2298" s="4" customFormat="1" ht="15"/>
    <row r="2299" s="4" customFormat="1" ht="15"/>
    <row r="2300" s="4" customFormat="1" ht="15"/>
    <row r="2301" s="4" customFormat="1" ht="15"/>
    <row r="2302" s="4" customFormat="1" ht="15"/>
    <row r="2303" s="4" customFormat="1" ht="15"/>
    <row r="2304" s="4" customFormat="1" ht="15"/>
    <row r="2305" s="4" customFormat="1" ht="15"/>
    <row r="2306" s="4" customFormat="1" ht="15"/>
    <row r="2307" s="4" customFormat="1" ht="15"/>
    <row r="2308" s="4" customFormat="1" ht="15"/>
    <row r="2309" s="4" customFormat="1" ht="15"/>
    <row r="2310" s="4" customFormat="1" ht="15"/>
    <row r="2311" s="4" customFormat="1" ht="15"/>
    <row r="2312" s="4" customFormat="1" ht="15"/>
    <row r="2313" s="4" customFormat="1" ht="15"/>
    <row r="2314" s="4" customFormat="1" ht="15"/>
    <row r="2315" s="4" customFormat="1" ht="15"/>
    <row r="2316" s="4" customFormat="1" ht="15"/>
    <row r="2317" s="4" customFormat="1" ht="15"/>
    <row r="2318" s="4" customFormat="1" ht="15"/>
    <row r="2319" s="4" customFormat="1" ht="15"/>
    <row r="2320" s="4" customFormat="1" ht="15"/>
    <row r="2321" s="4" customFormat="1" ht="15"/>
    <row r="2322" s="4" customFormat="1" ht="15"/>
    <row r="2323" s="4" customFormat="1" ht="15"/>
    <row r="2324" s="4" customFormat="1" ht="15"/>
    <row r="2325" s="4" customFormat="1" ht="15"/>
    <row r="2326" s="4" customFormat="1" ht="15"/>
    <row r="2327" s="4" customFormat="1" ht="15"/>
    <row r="2328" s="4" customFormat="1" ht="15"/>
    <row r="2329" s="4" customFormat="1" ht="15"/>
    <row r="2330" s="4" customFormat="1" ht="15"/>
    <row r="2331" s="4" customFormat="1" ht="15"/>
    <row r="2332" s="4" customFormat="1" ht="15"/>
    <row r="2333" s="4" customFormat="1" ht="15"/>
    <row r="2334" s="4" customFormat="1" ht="15"/>
    <row r="2335" s="4" customFormat="1" ht="15"/>
    <row r="2336" s="4" customFormat="1" ht="15"/>
    <row r="2337" s="4" customFormat="1" ht="15"/>
    <row r="2338" s="4" customFormat="1" ht="15"/>
    <row r="2339" s="4" customFormat="1" ht="15"/>
    <row r="2340" s="4" customFormat="1" ht="15"/>
    <row r="2341" s="4" customFormat="1" ht="15"/>
    <row r="2342" s="4" customFormat="1" ht="15"/>
    <row r="2343" s="4" customFormat="1" ht="15"/>
    <row r="2344" s="4" customFormat="1" ht="15"/>
    <row r="2345" s="4" customFormat="1" ht="15"/>
    <row r="2346" s="4" customFormat="1" ht="15"/>
    <row r="2347" s="4" customFormat="1" ht="15"/>
    <row r="2348" s="4" customFormat="1" ht="15"/>
    <row r="2349" s="4" customFormat="1" ht="15"/>
    <row r="2350" s="4" customFormat="1" ht="15"/>
    <row r="2351" s="4" customFormat="1" ht="15"/>
    <row r="2352" s="4" customFormat="1" ht="15"/>
    <row r="2353" s="4" customFormat="1" ht="15"/>
    <row r="2354" s="4" customFormat="1" ht="15"/>
    <row r="2355" s="4" customFormat="1" ht="15"/>
    <row r="2356" s="4" customFormat="1" ht="15"/>
    <row r="2357" s="4" customFormat="1" ht="15"/>
    <row r="2358" s="4" customFormat="1" ht="15"/>
    <row r="2359" s="4" customFormat="1" ht="15"/>
    <row r="2360" s="4" customFormat="1" ht="15"/>
    <row r="2361" s="4" customFormat="1" ht="15"/>
    <row r="2362" s="4" customFormat="1" ht="15"/>
    <row r="2363" s="4" customFormat="1" ht="15"/>
    <row r="2364" s="4" customFormat="1" ht="15"/>
    <row r="2365" s="4" customFormat="1" ht="15"/>
    <row r="2366" s="4" customFormat="1" ht="15"/>
    <row r="2367" s="4" customFormat="1" ht="15"/>
    <row r="2368" s="4" customFormat="1" ht="15"/>
    <row r="2369" s="4" customFormat="1" ht="15"/>
    <row r="2370" s="4" customFormat="1" ht="15"/>
    <row r="2371" s="4" customFormat="1" ht="15"/>
    <row r="2372" s="4" customFormat="1" ht="15"/>
    <row r="2373" s="4" customFormat="1" ht="15"/>
    <row r="2374" s="4" customFormat="1" ht="15"/>
    <row r="2375" s="4" customFormat="1" ht="15"/>
    <row r="2376" s="4" customFormat="1" ht="15"/>
    <row r="2377" s="4" customFormat="1" ht="15"/>
    <row r="2378" s="4" customFormat="1" ht="15"/>
    <row r="2379" s="4" customFormat="1" ht="15"/>
    <row r="2380" s="4" customFormat="1" ht="15"/>
    <row r="2381" s="4" customFormat="1" ht="15"/>
    <row r="2382" s="4" customFormat="1" ht="15"/>
    <row r="2383" s="4" customFormat="1" ht="15"/>
    <row r="2384" s="4" customFormat="1" ht="15"/>
    <row r="2385" s="4" customFormat="1" ht="15"/>
    <row r="2386" s="4" customFormat="1" ht="15"/>
    <row r="2387" s="4" customFormat="1" ht="15"/>
    <row r="2388" s="4" customFormat="1" ht="15"/>
    <row r="2389" s="4" customFormat="1" ht="15"/>
    <row r="2390" s="4" customFormat="1" ht="15"/>
    <row r="2391" s="4" customFormat="1" ht="15"/>
    <row r="2392" s="4" customFormat="1" ht="15"/>
    <row r="2393" s="4" customFormat="1" ht="15"/>
    <row r="2394" s="4" customFormat="1" ht="15"/>
    <row r="2395" s="4" customFormat="1" ht="15"/>
    <row r="2396" s="4" customFormat="1" ht="15"/>
    <row r="2397" s="4" customFormat="1" ht="15"/>
    <row r="2398" s="4" customFormat="1" ht="15"/>
    <row r="2399" s="4" customFormat="1" ht="15"/>
    <row r="2400" s="4" customFormat="1" ht="15"/>
    <row r="2401" s="4" customFormat="1" ht="15"/>
    <row r="2402" s="4" customFormat="1" ht="15"/>
    <row r="2403" s="4" customFormat="1" ht="15"/>
    <row r="2404" s="4" customFormat="1" ht="15"/>
    <row r="2405" s="4" customFormat="1" ht="15"/>
    <row r="2406" s="4" customFormat="1" ht="15"/>
    <row r="2407" s="4" customFormat="1" ht="15"/>
    <row r="2408" s="4" customFormat="1" ht="15"/>
    <row r="2409" s="4" customFormat="1" ht="15"/>
    <row r="2410" s="4" customFormat="1" ht="15"/>
    <row r="2411" s="4" customFormat="1" ht="15"/>
    <row r="2412" s="4" customFormat="1" ht="15"/>
    <row r="2413" s="4" customFormat="1" ht="15"/>
    <row r="2414" s="4" customFormat="1" ht="15"/>
    <row r="2415" s="4" customFormat="1" ht="15"/>
    <row r="2416" s="4" customFormat="1" ht="15"/>
    <row r="2417" s="4" customFormat="1" ht="15"/>
    <row r="2418" s="4" customFormat="1" ht="15"/>
    <row r="2419" s="4" customFormat="1" ht="15"/>
    <row r="2420" s="4" customFormat="1" ht="15"/>
    <row r="2421" s="4" customFormat="1" ht="15"/>
    <row r="2422" s="4" customFormat="1" ht="15"/>
    <row r="2423" s="4" customFormat="1" ht="15"/>
    <row r="2424" s="4" customFormat="1" ht="15"/>
    <row r="2425" s="4" customFormat="1" ht="15"/>
    <row r="2426" s="4" customFormat="1" ht="15"/>
    <row r="2427" s="4" customFormat="1" ht="15"/>
    <row r="2428" s="4" customFormat="1" ht="15"/>
    <row r="2429" s="4" customFormat="1" ht="15"/>
    <row r="2430" s="4" customFormat="1" ht="15"/>
    <row r="2431" s="4" customFormat="1" ht="15"/>
    <row r="2432" s="4" customFormat="1" ht="15"/>
    <row r="2433" s="4" customFormat="1" ht="15"/>
    <row r="2434" s="4" customFormat="1" ht="15"/>
    <row r="2435" s="4" customFormat="1" ht="15"/>
    <row r="2436" s="4" customFormat="1" ht="15"/>
    <row r="2437" s="4" customFormat="1" ht="15"/>
    <row r="2438" s="4" customFormat="1" ht="15"/>
    <row r="2439" s="4" customFormat="1" ht="15"/>
    <row r="2440" s="4" customFormat="1" ht="15"/>
    <row r="2441" s="4" customFormat="1" ht="15"/>
    <row r="2442" s="4" customFormat="1" ht="15"/>
    <row r="2443" s="4" customFormat="1" ht="15"/>
    <row r="2444" s="4" customFormat="1" ht="15"/>
    <row r="2445" s="4" customFormat="1" ht="15"/>
    <row r="2446" s="4" customFormat="1" ht="15"/>
    <row r="2447" s="4" customFormat="1" ht="15"/>
    <row r="2448" s="4" customFormat="1" ht="15"/>
    <row r="2449" s="4" customFormat="1" ht="15"/>
    <row r="2450" s="4" customFormat="1" ht="15"/>
    <row r="2451" s="4" customFormat="1" ht="15"/>
    <row r="2452" s="4" customFormat="1" ht="15"/>
    <row r="2453" s="4" customFormat="1" ht="15"/>
    <row r="2454" s="4" customFormat="1" ht="15"/>
    <row r="2455" s="4" customFormat="1" ht="15"/>
    <row r="2456" s="4" customFormat="1" ht="15"/>
    <row r="2457" s="4" customFormat="1" ht="15"/>
    <row r="2458" s="4" customFormat="1" ht="15"/>
    <row r="2459" s="4" customFormat="1" ht="15"/>
    <row r="2460" s="4" customFormat="1" ht="15"/>
    <row r="2461" s="4" customFormat="1" ht="15"/>
    <row r="2462" s="4" customFormat="1" ht="15"/>
    <row r="2463" s="4" customFormat="1" ht="15"/>
    <row r="2464" s="4" customFormat="1" ht="15"/>
    <row r="2465" s="4" customFormat="1" ht="15"/>
    <row r="2466" s="4" customFormat="1" ht="15"/>
    <row r="2467" s="4" customFormat="1" ht="15"/>
    <row r="2468" s="4" customFormat="1" ht="15"/>
    <row r="2469" s="4" customFormat="1" ht="15"/>
    <row r="2470" s="4" customFormat="1" ht="15"/>
    <row r="2471" s="4" customFormat="1" ht="15"/>
    <row r="2472" s="4" customFormat="1" ht="15"/>
    <row r="2473" s="4" customFormat="1" ht="15"/>
    <row r="2474" s="4" customFormat="1" ht="15"/>
    <row r="2475" s="4" customFormat="1" ht="15"/>
    <row r="2476" s="4" customFormat="1" ht="15"/>
    <row r="2477" s="4" customFormat="1" ht="15"/>
    <row r="2478" s="4" customFormat="1" ht="15"/>
    <row r="2479" s="4" customFormat="1" ht="15"/>
    <row r="2480" s="4" customFormat="1" ht="15"/>
    <row r="2481" s="4" customFormat="1" ht="15"/>
    <row r="2482" s="4" customFormat="1" ht="15"/>
    <row r="2483" s="4" customFormat="1" ht="15"/>
    <row r="2484" s="4" customFormat="1" ht="15"/>
    <row r="2485" s="4" customFormat="1" ht="15"/>
    <row r="2486" s="4" customFormat="1" ht="15"/>
    <row r="2487" s="4" customFormat="1" ht="15"/>
    <row r="2488" s="4" customFormat="1" ht="15"/>
    <row r="2489" s="4" customFormat="1" ht="15"/>
    <row r="2490" s="4" customFormat="1" ht="15"/>
    <row r="2491" s="4" customFormat="1" ht="15"/>
    <row r="2492" s="4" customFormat="1" ht="15"/>
    <row r="2493" s="4" customFormat="1" ht="15"/>
    <row r="2494" s="4" customFormat="1" ht="15"/>
    <row r="2495" s="4" customFormat="1" ht="15"/>
    <row r="2496" s="4" customFormat="1" ht="15"/>
    <row r="2497" s="4" customFormat="1" ht="15"/>
    <row r="2498" s="4" customFormat="1" ht="15"/>
    <row r="2499" s="4" customFormat="1" ht="15"/>
    <row r="2500" s="4" customFormat="1" ht="15"/>
    <row r="2501" s="4" customFormat="1" ht="15"/>
    <row r="2502" s="4" customFormat="1" ht="15"/>
    <row r="2503" s="4" customFormat="1" ht="15"/>
    <row r="2504" s="4" customFormat="1" ht="15"/>
    <row r="2505" s="4" customFormat="1" ht="15"/>
    <row r="2506" s="4" customFormat="1" ht="15"/>
    <row r="2507" s="4" customFormat="1" ht="15"/>
    <row r="2508" s="4" customFormat="1" ht="15"/>
    <row r="2509" s="4" customFormat="1" ht="15"/>
    <row r="2510" s="4" customFormat="1" ht="15"/>
    <row r="2511" s="4" customFormat="1" ht="15"/>
    <row r="2512" s="4" customFormat="1" ht="15"/>
    <row r="2513" s="4" customFormat="1" ht="15"/>
    <row r="2514" s="4" customFormat="1" ht="15"/>
    <row r="2515" s="4" customFormat="1" ht="15"/>
    <row r="2516" s="4" customFormat="1" ht="15"/>
    <row r="2517" s="4" customFormat="1" ht="15"/>
    <row r="2518" s="4" customFormat="1" ht="15"/>
    <row r="2519" s="4" customFormat="1" ht="15"/>
    <row r="2520" s="4" customFormat="1" ht="15"/>
    <row r="2521" s="4" customFormat="1" ht="15"/>
    <row r="2522" s="4" customFormat="1" ht="15"/>
    <row r="2523" s="4" customFormat="1" ht="15"/>
    <row r="2524" s="4" customFormat="1" ht="15"/>
    <row r="2525" s="4" customFormat="1" ht="15"/>
    <row r="2526" s="4" customFormat="1" ht="15"/>
    <row r="2527" s="4" customFormat="1" ht="15"/>
    <row r="2528" s="4" customFormat="1" ht="15"/>
    <row r="2529" s="4" customFormat="1" ht="15"/>
    <row r="2530" s="4" customFormat="1" ht="15"/>
    <row r="2531" s="4" customFormat="1" ht="15"/>
    <row r="2532" s="4" customFormat="1" ht="15"/>
    <row r="2533" s="4" customFormat="1" ht="15"/>
    <row r="2534" s="4" customFormat="1" ht="15"/>
    <row r="2535" s="4" customFormat="1" ht="15"/>
    <row r="2536" s="4" customFormat="1" ht="15"/>
    <row r="2537" s="4" customFormat="1" ht="15"/>
    <row r="2538" s="4" customFormat="1" ht="15"/>
    <row r="2539" s="4" customFormat="1" ht="15"/>
    <row r="2540" s="4" customFormat="1" ht="15"/>
    <row r="2541" s="4" customFormat="1" ht="15"/>
    <row r="2542" s="4" customFormat="1" ht="15"/>
    <row r="2543" s="4" customFormat="1" ht="15"/>
    <row r="2544" s="4" customFormat="1" ht="15"/>
    <row r="2545" s="4" customFormat="1" ht="15"/>
    <row r="2546" s="4" customFormat="1" ht="15"/>
    <row r="2547" s="4" customFormat="1" ht="15"/>
    <row r="2548" s="4" customFormat="1" ht="15"/>
    <row r="2549" s="4" customFormat="1" ht="15"/>
    <row r="2550" s="4" customFormat="1" ht="15"/>
    <row r="2551" s="4" customFormat="1" ht="15"/>
    <row r="2552" s="4" customFormat="1" ht="15"/>
    <row r="2553" s="4" customFormat="1" ht="15"/>
    <row r="2554" s="4" customFormat="1" ht="15"/>
    <row r="2555" s="4" customFormat="1" ht="15"/>
    <row r="2556" s="4" customFormat="1" ht="15"/>
    <row r="2557" s="4" customFormat="1" ht="15"/>
    <row r="2558" s="4" customFormat="1" ht="15"/>
    <row r="2559" s="4" customFormat="1" ht="15"/>
    <row r="2560" s="4" customFormat="1" ht="15"/>
    <row r="2561" s="4" customFormat="1" ht="15"/>
    <row r="2562" s="4" customFormat="1" ht="15"/>
    <row r="2563" s="4" customFormat="1" ht="15"/>
    <row r="2564" s="4" customFormat="1" ht="15"/>
    <row r="2565" s="4" customFormat="1" ht="15"/>
    <row r="2566" s="4" customFormat="1" ht="15"/>
    <row r="2567" s="4" customFormat="1" ht="15"/>
    <row r="2568" s="4" customFormat="1" ht="15"/>
    <row r="2569" s="4" customFormat="1" ht="15"/>
    <row r="2570" s="4" customFormat="1" ht="15"/>
    <row r="2571" s="4" customFormat="1" ht="15"/>
    <row r="2572" s="4" customFormat="1" ht="15"/>
    <row r="2573" s="4" customFormat="1" ht="15"/>
    <row r="2574" s="4" customFormat="1" ht="15"/>
    <row r="2575" s="4" customFormat="1" ht="15"/>
    <row r="2576" s="4" customFormat="1" ht="15"/>
    <row r="2577" s="4" customFormat="1" ht="15"/>
    <row r="2578" s="4" customFormat="1" ht="15"/>
    <row r="2579" s="4" customFormat="1" ht="15"/>
    <row r="2580" s="4" customFormat="1" ht="15"/>
    <row r="2581" s="4" customFormat="1" ht="15"/>
    <row r="2582" s="4" customFormat="1" ht="15"/>
    <row r="2583" s="4" customFormat="1" ht="15"/>
    <row r="2584" s="4" customFormat="1" ht="15"/>
    <row r="2585" s="4" customFormat="1" ht="15"/>
    <row r="2586" s="4" customFormat="1" ht="15"/>
    <row r="2587" s="4" customFormat="1" ht="15"/>
    <row r="2588" s="4" customFormat="1" ht="15"/>
    <row r="2589" s="4" customFormat="1" ht="15"/>
    <row r="2590" s="4" customFormat="1" ht="15"/>
    <row r="2591" s="4" customFormat="1" ht="15"/>
    <row r="2592" s="4" customFormat="1" ht="15"/>
    <row r="2593" s="4" customFormat="1" ht="15"/>
    <row r="2594" s="4" customFormat="1" ht="15"/>
    <row r="2595" s="4" customFormat="1" ht="15"/>
    <row r="2596" s="4" customFormat="1" ht="15"/>
    <row r="2597" s="4" customFormat="1" ht="15"/>
    <row r="2598" s="4" customFormat="1" ht="15"/>
    <row r="2599" s="4" customFormat="1" ht="15"/>
    <row r="2600" s="4" customFormat="1" ht="15"/>
    <row r="2601" s="4" customFormat="1" ht="15"/>
    <row r="2602" s="4" customFormat="1" ht="15"/>
    <row r="2603" s="4" customFormat="1" ht="15"/>
    <row r="2604" s="4" customFormat="1" ht="15"/>
    <row r="2605" s="4" customFormat="1" ht="15"/>
    <row r="2606" s="4" customFormat="1" ht="15"/>
    <row r="2607" s="4" customFormat="1" ht="15"/>
    <row r="2608" s="4" customFormat="1" ht="15"/>
    <row r="2609" s="4" customFormat="1" ht="15"/>
    <row r="2610" s="4" customFormat="1" ht="15"/>
    <row r="2611" s="4" customFormat="1" ht="15"/>
    <row r="2612" s="4" customFormat="1" ht="15"/>
    <row r="2613" s="4" customFormat="1" ht="15"/>
    <row r="2614" s="4" customFormat="1" ht="15"/>
    <row r="2615" s="4" customFormat="1" ht="15"/>
    <row r="2616" s="4" customFormat="1" ht="15"/>
    <row r="2617" s="4" customFormat="1" ht="15"/>
    <row r="2618" s="4" customFormat="1" ht="15"/>
    <row r="2619" s="4" customFormat="1" ht="15"/>
    <row r="2620" s="4" customFormat="1" ht="15"/>
    <row r="2621" s="4" customFormat="1" ht="15"/>
    <row r="2622" s="4" customFormat="1" ht="15"/>
    <row r="2623" s="4" customFormat="1" ht="15"/>
    <row r="2624" s="4" customFormat="1" ht="15"/>
    <row r="2625" s="4" customFormat="1" ht="15"/>
    <row r="2626" s="4" customFormat="1" ht="15"/>
    <row r="2627" s="4" customFormat="1" ht="15"/>
    <row r="2628" s="4" customFormat="1" ht="15"/>
    <row r="2629" s="4" customFormat="1" ht="15"/>
    <row r="2630" s="4" customFormat="1" ht="15"/>
    <row r="2631" s="4" customFormat="1" ht="15"/>
    <row r="2632" s="4" customFormat="1" ht="15"/>
    <row r="2633" s="4" customFormat="1" ht="15"/>
    <row r="2634" s="4" customFormat="1" ht="15"/>
    <row r="2635" s="4" customFormat="1" ht="15"/>
    <row r="2636" s="4" customFormat="1" ht="15"/>
    <row r="2637" s="4" customFormat="1" ht="15"/>
    <row r="2638" s="4" customFormat="1" ht="15"/>
    <row r="2639" s="4" customFormat="1" ht="15"/>
    <row r="2640" s="4" customFormat="1" ht="15"/>
    <row r="2641" s="4" customFormat="1" ht="15"/>
    <row r="2642" s="4" customFormat="1" ht="15"/>
    <row r="2643" s="4" customFormat="1" ht="15"/>
    <row r="2644" s="4" customFormat="1" ht="15"/>
    <row r="2645" s="4" customFormat="1" ht="15"/>
    <row r="2646" s="4" customFormat="1" ht="15"/>
    <row r="2647" s="4" customFormat="1" ht="15"/>
    <row r="2648" s="4" customFormat="1" ht="15"/>
    <row r="2649" s="4" customFormat="1" ht="15"/>
    <row r="2650" s="4" customFormat="1" ht="15"/>
    <row r="2651" s="4" customFormat="1" ht="15"/>
    <row r="2652" s="4" customFormat="1" ht="15"/>
    <row r="2653" s="4" customFormat="1" ht="15"/>
    <row r="2654" s="4" customFormat="1" ht="15"/>
    <row r="2655" s="4" customFormat="1" ht="15"/>
    <row r="2656" s="4" customFormat="1" ht="15"/>
    <row r="2657" s="4" customFormat="1" ht="15"/>
    <row r="2658" s="4" customFormat="1" ht="15"/>
    <row r="2659" s="4" customFormat="1" ht="15"/>
    <row r="2660" s="4" customFormat="1" ht="15"/>
    <row r="2661" s="4" customFormat="1" ht="15"/>
    <row r="2662" s="4" customFormat="1" ht="15"/>
    <row r="2663" s="4" customFormat="1" ht="15"/>
    <row r="2664" s="4" customFormat="1" ht="15"/>
    <row r="2665" s="4" customFormat="1" ht="15"/>
    <row r="2666" s="4" customFormat="1" ht="15"/>
    <row r="2667" s="4" customFormat="1" ht="15"/>
    <row r="2668" s="4" customFormat="1" ht="15"/>
    <row r="2669" s="4" customFormat="1" ht="15"/>
    <row r="2670" s="4" customFormat="1" ht="15"/>
    <row r="2671" s="4" customFormat="1" ht="15"/>
    <row r="2672" s="4" customFormat="1" ht="15"/>
    <row r="2673" s="4" customFormat="1" ht="15"/>
    <row r="2674" s="4" customFormat="1" ht="15"/>
    <row r="2675" s="4" customFormat="1" ht="15"/>
    <row r="2676" s="4" customFormat="1" ht="15"/>
    <row r="2677" s="4" customFormat="1" ht="15"/>
    <row r="2678" s="4" customFormat="1" ht="15"/>
    <row r="2679" s="4" customFormat="1" ht="15"/>
    <row r="2680" s="4" customFormat="1" ht="15"/>
    <row r="2681" s="4" customFormat="1" ht="15"/>
    <row r="2682" s="4" customFormat="1" ht="15"/>
    <row r="2683" s="4" customFormat="1" ht="15"/>
    <row r="2684" s="4" customFormat="1" ht="15"/>
    <row r="2685" s="4" customFormat="1" ht="15"/>
    <row r="2686" s="4" customFormat="1" ht="15"/>
    <row r="2687" s="4" customFormat="1" ht="15"/>
    <row r="2688" s="4" customFormat="1" ht="15"/>
    <row r="2689" s="4" customFormat="1" ht="15"/>
    <row r="2690" s="4" customFormat="1" ht="15"/>
    <row r="2691" s="4" customFormat="1" ht="15"/>
    <row r="2692" s="4" customFormat="1" ht="15"/>
    <row r="2693" s="4" customFormat="1" ht="15"/>
    <row r="2694" s="4" customFormat="1" ht="15"/>
    <row r="2695" s="4" customFormat="1" ht="15"/>
    <row r="2696" s="4" customFormat="1" ht="15"/>
    <row r="2697" s="4" customFormat="1" ht="15"/>
    <row r="2698" s="4" customFormat="1" ht="15"/>
    <row r="2699" s="4" customFormat="1" ht="15"/>
    <row r="2700" s="4" customFormat="1" ht="15"/>
    <row r="2701" s="4" customFormat="1" ht="15"/>
    <row r="2702" s="4" customFormat="1" ht="15"/>
    <row r="2703" s="4" customFormat="1" ht="15"/>
    <row r="2704" s="4" customFormat="1" ht="15"/>
    <row r="2705" s="4" customFormat="1" ht="15"/>
    <row r="2706" s="4" customFormat="1" ht="15"/>
    <row r="2707" s="4" customFormat="1" ht="15"/>
    <row r="2708" s="4" customFormat="1" ht="15"/>
    <row r="2709" s="4" customFormat="1" ht="15"/>
    <row r="2710" s="4" customFormat="1" ht="15"/>
    <row r="2711" s="4" customFormat="1" ht="15"/>
    <row r="2712" s="4" customFormat="1" ht="15"/>
    <row r="2713" s="4" customFormat="1" ht="15"/>
    <row r="2714" s="4" customFormat="1" ht="15"/>
    <row r="2715" s="4" customFormat="1" ht="15"/>
    <row r="2716" s="4" customFormat="1" ht="15"/>
    <row r="2717" s="4" customFormat="1" ht="15"/>
    <row r="2718" s="4" customFormat="1" ht="15"/>
    <row r="2719" s="4" customFormat="1" ht="15"/>
    <row r="2720" s="4" customFormat="1" ht="15"/>
    <row r="2721" s="4" customFormat="1" ht="15"/>
    <row r="2722" s="4" customFormat="1" ht="15"/>
    <row r="2723" s="4" customFormat="1" ht="15"/>
    <row r="2724" s="4" customFormat="1" ht="15"/>
    <row r="2725" s="4" customFormat="1" ht="15"/>
    <row r="2726" s="4" customFormat="1" ht="15"/>
    <row r="2727" s="4" customFormat="1" ht="15"/>
    <row r="2728" s="4" customFormat="1" ht="15"/>
    <row r="2729" s="4" customFormat="1" ht="15"/>
    <row r="2730" s="4" customFormat="1" ht="15"/>
    <row r="2731" s="4" customFormat="1" ht="15"/>
    <row r="2732" s="4" customFormat="1" ht="15"/>
    <row r="2733" s="4" customFormat="1" ht="15"/>
    <row r="2734" s="4" customFormat="1" ht="15"/>
    <row r="2735" s="4" customFormat="1" ht="15"/>
    <row r="2736" s="4" customFormat="1" ht="15"/>
    <row r="2737" s="4" customFormat="1" ht="15"/>
    <row r="2738" s="4" customFormat="1" ht="15"/>
    <row r="2739" s="4" customFormat="1" ht="15"/>
    <row r="2740" s="4" customFormat="1" ht="15"/>
    <row r="2741" s="4" customFormat="1" ht="15"/>
    <row r="2742" s="4" customFormat="1" ht="15"/>
    <row r="2743" s="4" customFormat="1" ht="15"/>
    <row r="2744" s="4" customFormat="1" ht="15"/>
    <row r="2745" s="4" customFormat="1" ht="15"/>
    <row r="2746" s="4" customFormat="1" ht="15"/>
    <row r="2747" s="4" customFormat="1" ht="15"/>
    <row r="2748" s="4" customFormat="1" ht="15"/>
    <row r="2749" s="4" customFormat="1" ht="15"/>
    <row r="2750" s="4" customFormat="1" ht="15"/>
    <row r="2751" s="4" customFormat="1" ht="15"/>
    <row r="2752" s="4" customFormat="1" ht="15"/>
    <row r="2753" s="4" customFormat="1" ht="15"/>
    <row r="2754" s="4" customFormat="1" ht="15"/>
    <row r="2755" s="4" customFormat="1" ht="15"/>
    <row r="2756" s="4" customFormat="1" ht="15"/>
    <row r="2757" s="4" customFormat="1" ht="15"/>
    <row r="2758" s="4" customFormat="1" ht="15"/>
    <row r="2759" s="4" customFormat="1" ht="15"/>
    <row r="2760" s="4" customFormat="1" ht="15"/>
    <row r="2761" s="4" customFormat="1" ht="15"/>
    <row r="2762" s="4" customFormat="1" ht="15"/>
    <row r="2763" s="4" customFormat="1" ht="15"/>
    <row r="2764" s="4" customFormat="1" ht="15"/>
    <row r="2765" s="4" customFormat="1" ht="15"/>
    <row r="2766" s="4" customFormat="1" ht="15"/>
    <row r="2767" s="4" customFormat="1" ht="15"/>
    <row r="2768" s="4" customFormat="1" ht="15"/>
    <row r="2769" s="4" customFormat="1" ht="15"/>
    <row r="2770" s="4" customFormat="1" ht="15"/>
    <row r="2771" s="4" customFormat="1" ht="15"/>
    <row r="2772" s="4" customFormat="1" ht="15"/>
    <row r="2773" s="4" customFormat="1" ht="15"/>
    <row r="2774" s="4" customFormat="1" ht="15"/>
    <row r="2775" s="4" customFormat="1" ht="15"/>
    <row r="2776" s="4" customFormat="1" ht="15"/>
    <row r="2777" s="4" customFormat="1" ht="15"/>
    <row r="2778" s="4" customFormat="1" ht="15"/>
    <row r="2779" s="4" customFormat="1" ht="15"/>
    <row r="2780" s="4" customFormat="1" ht="15"/>
    <row r="2781" s="4" customFormat="1" ht="15"/>
    <row r="2782" s="4" customFormat="1" ht="15"/>
    <row r="2783" s="4" customFormat="1" ht="15"/>
    <row r="2784" s="4" customFormat="1" ht="15"/>
    <row r="2785" s="4" customFormat="1" ht="15"/>
    <row r="2786" s="4" customFormat="1" ht="15"/>
    <row r="2787" s="4" customFormat="1" ht="15"/>
    <row r="2788" s="4" customFormat="1" ht="15"/>
    <row r="2789" s="4" customFormat="1" ht="15"/>
    <row r="2790" s="4" customFormat="1" ht="15"/>
    <row r="2791" s="4" customFormat="1" ht="15"/>
    <row r="2792" s="4" customFormat="1" ht="15"/>
    <row r="2793" s="4" customFormat="1" ht="15"/>
    <row r="2794" s="4" customFormat="1" ht="15"/>
    <row r="2795" s="4" customFormat="1" ht="15"/>
    <row r="2796" s="4" customFormat="1" ht="15"/>
    <row r="2797" s="4" customFormat="1" ht="15"/>
    <row r="2798" s="4" customFormat="1" ht="15"/>
    <row r="2799" s="4" customFormat="1" ht="15"/>
    <row r="2800" s="4" customFormat="1" ht="15"/>
    <row r="2801" s="4" customFormat="1" ht="15"/>
    <row r="2802" s="4" customFormat="1" ht="15"/>
    <row r="2803" s="4" customFormat="1" ht="15"/>
    <row r="2804" s="4" customFormat="1" ht="15"/>
    <row r="2805" s="4" customFormat="1" ht="15"/>
    <row r="2806" s="4" customFormat="1" ht="15"/>
    <row r="2807" s="4" customFormat="1" ht="15"/>
    <row r="2808" s="4" customFormat="1" ht="15"/>
    <row r="2809" s="4" customFormat="1" ht="15"/>
    <row r="2810" s="4" customFormat="1" ht="15"/>
    <row r="2811" s="4" customFormat="1" ht="15"/>
    <row r="2812" s="4" customFormat="1" ht="15"/>
    <row r="2813" s="4" customFormat="1" ht="15"/>
    <row r="2814" s="4" customFormat="1" ht="15"/>
    <row r="2815" s="4" customFormat="1" ht="15"/>
    <row r="2816" s="4" customFormat="1" ht="15"/>
    <row r="2817" s="4" customFormat="1" ht="15"/>
    <row r="2818" s="4" customFormat="1" ht="15"/>
    <row r="2819" s="4" customFormat="1" ht="15"/>
    <row r="2820" s="4" customFormat="1" ht="15"/>
    <row r="2821" s="4" customFormat="1" ht="15"/>
    <row r="2822" s="4" customFormat="1" ht="15"/>
    <row r="2823" s="4" customFormat="1" ht="15"/>
    <row r="2824" s="4" customFormat="1" ht="15"/>
    <row r="2825" s="4" customFormat="1" ht="15"/>
    <row r="2826" s="4" customFormat="1" ht="15"/>
    <row r="2827" s="4" customFormat="1" ht="15"/>
    <row r="2828" s="4" customFormat="1" ht="15"/>
    <row r="2829" s="4" customFormat="1" ht="15"/>
    <row r="2830" s="4" customFormat="1" ht="15"/>
    <row r="2831" s="4" customFormat="1" ht="15"/>
    <row r="2832" s="4" customFormat="1" ht="15"/>
    <row r="2833" s="4" customFormat="1" ht="15"/>
    <row r="2834" s="4" customFormat="1" ht="15"/>
    <row r="2835" s="4" customFormat="1" ht="15"/>
    <row r="2836" s="4" customFormat="1" ht="15"/>
    <row r="2837" s="4" customFormat="1" ht="15"/>
    <row r="2838" s="4" customFormat="1" ht="15"/>
    <row r="2839" s="4" customFormat="1" ht="15"/>
    <row r="2840" s="4" customFormat="1" ht="15"/>
    <row r="2841" s="4" customFormat="1" ht="15"/>
    <row r="2842" s="4" customFormat="1" ht="15"/>
    <row r="2843" s="4" customFormat="1" ht="15"/>
    <row r="2844" s="4" customFormat="1" ht="15"/>
    <row r="2845" s="4" customFormat="1" ht="15"/>
    <row r="2846" s="4" customFormat="1" ht="15"/>
    <row r="2847" s="4" customFormat="1" ht="15"/>
    <row r="2848" s="4" customFormat="1" ht="15"/>
    <row r="2849" s="4" customFormat="1" ht="15"/>
    <row r="2850" s="4" customFormat="1" ht="15"/>
    <row r="2851" s="4" customFormat="1" ht="15"/>
    <row r="2852" s="4" customFormat="1" ht="15"/>
    <row r="2853" s="4" customFormat="1" ht="15"/>
    <row r="2854" s="4" customFormat="1" ht="15"/>
    <row r="2855" s="4" customFormat="1" ht="15"/>
    <row r="2856" s="4" customFormat="1" ht="15"/>
    <row r="2857" s="4" customFormat="1" ht="15"/>
    <row r="2858" s="4" customFormat="1" ht="15"/>
    <row r="2859" s="4" customFormat="1" ht="15"/>
    <row r="2860" s="4" customFormat="1" ht="15"/>
    <row r="2861" s="4" customFormat="1" ht="15"/>
    <row r="2862" s="4" customFormat="1" ht="15"/>
    <row r="2863" s="4" customFormat="1" ht="15"/>
    <row r="2864" s="4" customFormat="1" ht="15"/>
    <row r="2865" s="4" customFormat="1" ht="15"/>
    <row r="2866" s="4" customFormat="1" ht="15"/>
    <row r="2867" s="4" customFormat="1" ht="15"/>
    <row r="2868" s="4" customFormat="1" ht="15"/>
    <row r="2869" s="4" customFormat="1" ht="15"/>
    <row r="2870" s="4" customFormat="1" ht="15"/>
    <row r="2871" s="4" customFormat="1" ht="15"/>
    <row r="2872" s="4" customFormat="1" ht="15"/>
    <row r="2873" s="4" customFormat="1" ht="15"/>
    <row r="2874" s="4" customFormat="1" ht="15"/>
    <row r="2875" s="4" customFormat="1" ht="15"/>
    <row r="2876" s="4" customFormat="1" ht="15"/>
    <row r="2877" s="4" customFormat="1" ht="15"/>
    <row r="2878" s="4" customFormat="1" ht="15"/>
    <row r="2879" s="4" customFormat="1" ht="15"/>
    <row r="2880" s="4" customFormat="1" ht="15"/>
    <row r="2881" s="4" customFormat="1" ht="15"/>
    <row r="2882" s="4" customFormat="1" ht="15"/>
    <row r="2883" s="4" customFormat="1" ht="15"/>
    <row r="2884" s="4" customFormat="1" ht="15"/>
    <row r="2885" s="4" customFormat="1" ht="15"/>
    <row r="2886" s="4" customFormat="1" ht="15"/>
    <row r="2887" s="4" customFormat="1" ht="15"/>
    <row r="2888" s="4" customFormat="1" ht="15"/>
    <row r="2889" s="4" customFormat="1" ht="15"/>
    <row r="2890" s="4" customFormat="1" ht="15"/>
    <row r="2891" s="4" customFormat="1" ht="15"/>
    <row r="2892" s="4" customFormat="1" ht="15"/>
    <row r="2893" s="4" customFormat="1" ht="15"/>
    <row r="2894" s="4" customFormat="1" ht="15"/>
    <row r="2895" s="4" customFormat="1" ht="15"/>
    <row r="2896" s="4" customFormat="1" ht="15"/>
    <row r="2897" s="4" customFormat="1" ht="15"/>
    <row r="2898" s="4" customFormat="1" ht="15"/>
    <row r="2899" s="4" customFormat="1" ht="15"/>
    <row r="2900" s="4" customFormat="1" ht="15"/>
    <row r="2901" s="4" customFormat="1" ht="15"/>
    <row r="2902" s="4" customFormat="1" ht="15"/>
    <row r="2903" s="4" customFormat="1" ht="15"/>
    <row r="2904" s="4" customFormat="1" ht="15"/>
    <row r="2905" s="4" customFormat="1" ht="15"/>
    <row r="2906" s="4" customFormat="1" ht="15"/>
    <row r="2907" s="4" customFormat="1" ht="15"/>
    <row r="2908" s="4" customFormat="1" ht="15"/>
    <row r="2909" s="4" customFormat="1" ht="15"/>
    <row r="2910" s="4" customFormat="1" ht="15"/>
    <row r="2911" s="4" customFormat="1" ht="15"/>
    <row r="2912" s="4" customFormat="1" ht="15"/>
    <row r="2913" s="4" customFormat="1" ht="15"/>
    <row r="2914" s="4" customFormat="1" ht="15"/>
    <row r="2915" s="4" customFormat="1" ht="15"/>
    <row r="2916" s="4" customFormat="1" ht="15"/>
    <row r="2917" s="4" customFormat="1" ht="15"/>
    <row r="2918" s="4" customFormat="1" ht="15"/>
    <row r="2919" s="4" customFormat="1" ht="15"/>
    <row r="2920" s="4" customFormat="1" ht="15"/>
    <row r="2921" s="4" customFormat="1" ht="15"/>
    <row r="2922" s="4" customFormat="1" ht="15"/>
    <row r="2923" s="4" customFormat="1" ht="15"/>
    <row r="2924" s="4" customFormat="1" ht="15"/>
    <row r="2925" s="4" customFormat="1" ht="15"/>
    <row r="2926" s="4" customFormat="1" ht="15"/>
    <row r="2927" s="4" customFormat="1" ht="15"/>
    <row r="2928" s="4" customFormat="1" ht="15"/>
    <row r="2929" s="4" customFormat="1" ht="15"/>
    <row r="2930" s="4" customFormat="1" ht="15"/>
    <row r="2931" s="4" customFormat="1" ht="15"/>
    <row r="2932" s="4" customFormat="1" ht="15"/>
    <row r="2933" s="4" customFormat="1" ht="15"/>
    <row r="2934" s="4" customFormat="1" ht="15"/>
    <row r="2935" s="4" customFormat="1" ht="15"/>
    <row r="2936" s="4" customFormat="1" ht="15"/>
    <row r="2937" s="4" customFormat="1" ht="15"/>
    <row r="2938" s="4" customFormat="1" ht="15"/>
    <row r="2939" s="4" customFormat="1" ht="15"/>
    <row r="2940" s="4" customFormat="1" ht="15"/>
    <row r="2941" s="4" customFormat="1" ht="15"/>
    <row r="2942" s="4" customFormat="1" ht="15"/>
    <row r="2943" s="4" customFormat="1" ht="15"/>
    <row r="2944" s="4" customFormat="1" ht="15"/>
    <row r="2945" s="4" customFormat="1" ht="15"/>
    <row r="2946" s="4" customFormat="1" ht="15"/>
    <row r="2947" s="4" customFormat="1" ht="15"/>
    <row r="2948" s="4" customFormat="1" ht="15"/>
    <row r="2949" s="4" customFormat="1" ht="15"/>
    <row r="2950" s="4" customFormat="1" ht="15"/>
    <row r="2951" s="4" customFormat="1" ht="15"/>
    <row r="2952" s="4" customFormat="1" ht="15"/>
    <row r="2953" s="4" customFormat="1" ht="15"/>
    <row r="2954" s="4" customFormat="1" ht="15"/>
    <row r="2955" s="4" customFormat="1" ht="15"/>
    <row r="2956" s="4" customFormat="1" ht="15"/>
    <row r="2957" s="4" customFormat="1" ht="15"/>
    <row r="2958" s="4" customFormat="1" ht="15"/>
    <row r="2959" s="4" customFormat="1" ht="15"/>
    <row r="2960" s="4" customFormat="1" ht="15"/>
    <row r="2961" s="4" customFormat="1" ht="15"/>
    <row r="2962" s="4" customFormat="1" ht="15"/>
    <row r="2963" s="4" customFormat="1" ht="15"/>
    <row r="2964" s="4" customFormat="1" ht="15"/>
    <row r="2965" s="4" customFormat="1" ht="15"/>
    <row r="2966" s="4" customFormat="1" ht="15"/>
    <row r="2967" s="4" customFormat="1" ht="15"/>
    <row r="2968" s="4" customFormat="1" ht="15"/>
    <row r="2969" s="4" customFormat="1" ht="15"/>
    <row r="2970" s="4" customFormat="1" ht="15"/>
    <row r="2971" s="4" customFormat="1" ht="15"/>
    <row r="2972" s="4" customFormat="1" ht="15"/>
    <row r="2973" s="4" customFormat="1" ht="15"/>
    <row r="2974" s="4" customFormat="1" ht="15"/>
    <row r="2975" s="4" customFormat="1" ht="15"/>
    <row r="2976" s="4" customFormat="1" ht="15"/>
    <row r="2977" s="4" customFormat="1" ht="15"/>
    <row r="2978" s="4" customFormat="1" ht="15"/>
    <row r="2979" s="4" customFormat="1" ht="15"/>
    <row r="2980" s="4" customFormat="1" ht="15"/>
    <row r="2981" s="4" customFormat="1" ht="15"/>
    <row r="2982" s="4" customFormat="1" ht="15"/>
    <row r="2983" s="4" customFormat="1" ht="15"/>
    <row r="2984" s="4" customFormat="1" ht="15"/>
    <row r="2985" s="4" customFormat="1" ht="15"/>
    <row r="2986" s="4" customFormat="1" ht="15"/>
    <row r="2987" s="4" customFormat="1" ht="15"/>
    <row r="2988" s="4" customFormat="1" ht="15"/>
    <row r="2989" s="4" customFormat="1" ht="15"/>
    <row r="2990" s="4" customFormat="1" ht="15"/>
  </sheetData>
  <sheetProtection/>
  <mergeCells count="6">
    <mergeCell ref="C43:G44"/>
    <mergeCell ref="B1:J1"/>
    <mergeCell ref="B3:J3"/>
    <mergeCell ref="C36:J36"/>
    <mergeCell ref="C37:I37"/>
    <mergeCell ref="C38:I38"/>
  </mergeCells>
  <printOptions/>
  <pageMargins left="0.7480314960629921" right="0.7480314960629921" top="0.984251968503937" bottom="0.984251968503937" header="0" footer="0"/>
  <pageSetup cellComments="asDisplayed" horizontalDpi="600" verticalDpi="600" orientation="portrait" paperSize="9" scale="61" r:id="rId1"/>
  <headerFooter alignWithMargins="0">
    <oddFooter>&amp;L&amp;D&amp;Z&amp;F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H27" sqref="H27"/>
    </sheetView>
  </sheetViews>
  <sheetFormatPr defaultColWidth="9.140625" defaultRowHeight="12.75"/>
  <cols>
    <col min="1" max="1" width="28.57421875" style="2" bestFit="1" customWidth="1"/>
    <col min="2" max="2" width="8.00390625" style="2" bestFit="1" customWidth="1"/>
    <col min="3" max="4" width="9.140625" style="2" customWidth="1"/>
    <col min="5" max="5" width="13.140625" style="2" bestFit="1" customWidth="1"/>
    <col min="6" max="16384" width="9.140625" style="2" customWidth="1"/>
  </cols>
  <sheetData>
    <row r="1" spans="1:2" s="1" customFormat="1" ht="18.75">
      <c r="A1" s="34" t="s">
        <v>143</v>
      </c>
      <c r="B1" s="34"/>
    </row>
    <row r="3" spans="1:5" ht="15">
      <c r="A3" s="39" t="s">
        <v>20</v>
      </c>
      <c r="C3" s="2">
        <v>2013</v>
      </c>
      <c r="E3" s="2">
        <v>2014</v>
      </c>
    </row>
    <row r="4" ht="15">
      <c r="C4" s="7"/>
    </row>
    <row r="5" spans="1:3" ht="15">
      <c r="A5" s="2" t="s">
        <v>21</v>
      </c>
      <c r="C5" s="7"/>
    </row>
    <row r="6" spans="1:5" ht="15">
      <c r="A6" s="2" t="s">
        <v>22</v>
      </c>
      <c r="C6" s="7">
        <v>427885.21</v>
      </c>
      <c r="E6" s="4">
        <v>373052.92</v>
      </c>
    </row>
    <row r="7" spans="1:5" ht="15">
      <c r="A7" s="2" t="s">
        <v>89</v>
      </c>
      <c r="C7" s="7">
        <v>55435</v>
      </c>
      <c r="E7" s="4">
        <v>57384</v>
      </c>
    </row>
    <row r="8" spans="1:5" ht="15">
      <c r="A8" s="2" t="s">
        <v>122</v>
      </c>
      <c r="C8" s="7">
        <v>4500</v>
      </c>
      <c r="E8" s="4">
        <v>4500</v>
      </c>
    </row>
    <row r="9" spans="1:5" ht="15">
      <c r="A9" s="2" t="s">
        <v>23</v>
      </c>
      <c r="C9" s="7"/>
      <c r="E9" s="4"/>
    </row>
    <row r="10" spans="1:5" ht="15">
      <c r="A10" s="2" t="s">
        <v>24</v>
      </c>
      <c r="C10" s="7">
        <v>18000</v>
      </c>
      <c r="E10" s="4">
        <v>18000</v>
      </c>
    </row>
    <row r="11" spans="1:5" ht="15">
      <c r="A11" s="2" t="s">
        <v>123</v>
      </c>
      <c r="C11" s="7">
        <v>1144168.95</v>
      </c>
      <c r="E11" s="4">
        <v>1144168.95</v>
      </c>
    </row>
    <row r="12" spans="1:5" ht="15">
      <c r="A12" s="2" t="s">
        <v>25</v>
      </c>
      <c r="C12" s="7">
        <v>392591.83</v>
      </c>
      <c r="E12" s="4">
        <v>668736.02</v>
      </c>
    </row>
    <row r="13" spans="1:5" ht="15.75" thickBot="1">
      <c r="A13" s="39" t="s">
        <v>26</v>
      </c>
      <c r="C13" s="8">
        <f>SUM(C6:C12)</f>
        <v>2042580.99</v>
      </c>
      <c r="E13" s="35">
        <f>SUM(E6:E12)</f>
        <v>2265841.8899999997</v>
      </c>
    </row>
    <row r="14" spans="3:5" ht="15">
      <c r="C14" s="7"/>
      <c r="E14" s="4"/>
    </row>
    <row r="15" spans="1:5" ht="15">
      <c r="A15" s="39" t="s">
        <v>27</v>
      </c>
      <c r="C15" s="7"/>
      <c r="E15" s="4"/>
    </row>
    <row r="16" spans="3:5" ht="15">
      <c r="C16" s="7"/>
      <c r="E16" s="4"/>
    </row>
    <row r="17" spans="1:5" ht="15">
      <c r="A17" s="2" t="s">
        <v>28</v>
      </c>
      <c r="C17" s="7">
        <v>796433.26</v>
      </c>
      <c r="E17" s="4">
        <v>715231.13</v>
      </c>
    </row>
    <row r="18" spans="1:5" ht="15">
      <c r="A18" s="2" t="s">
        <v>40</v>
      </c>
      <c r="C18" s="7">
        <v>0</v>
      </c>
      <c r="E18" s="4"/>
    </row>
    <row r="19" spans="1:5" ht="15">
      <c r="A19" s="2" t="s">
        <v>14</v>
      </c>
      <c r="C19" s="7">
        <v>-81202</v>
      </c>
      <c r="E19" s="4">
        <f>Drift!F30</f>
        <v>279476.9700000002</v>
      </c>
    </row>
    <row r="20" spans="1:5" ht="15.75" thickBot="1">
      <c r="A20" s="2" t="s">
        <v>59</v>
      </c>
      <c r="C20" s="8">
        <f>SUM(C17:C19)</f>
        <v>715231.26</v>
      </c>
      <c r="E20" s="35">
        <f>SUM(E17:E19)</f>
        <v>994708.1000000002</v>
      </c>
    </row>
    <row r="21" spans="3:5" ht="15">
      <c r="C21" s="7"/>
      <c r="E21" s="4"/>
    </row>
    <row r="22" spans="1:5" ht="15">
      <c r="A22" s="39" t="s">
        <v>29</v>
      </c>
      <c r="C22" s="7"/>
      <c r="E22" s="4"/>
    </row>
    <row r="23" spans="1:5" ht="15">
      <c r="A23" s="2" t="s">
        <v>130</v>
      </c>
      <c r="C23" s="7">
        <v>30000</v>
      </c>
      <c r="E23" s="4">
        <v>34000</v>
      </c>
    </row>
    <row r="24" spans="1:5" ht="15">
      <c r="A24" s="2" t="s">
        <v>30</v>
      </c>
      <c r="C24" s="7">
        <v>285000</v>
      </c>
      <c r="E24" s="4">
        <v>285000</v>
      </c>
    </row>
    <row r="25" spans="1:5" ht="15">
      <c r="A25" s="2" t="s">
        <v>31</v>
      </c>
      <c r="C25" s="7">
        <v>127501.99</v>
      </c>
      <c r="E25" s="4">
        <f>20247+20168.56</f>
        <v>40415.56</v>
      </c>
    </row>
    <row r="26" spans="1:5" ht="15.75" thickBot="1">
      <c r="A26" s="2" t="s">
        <v>32</v>
      </c>
      <c r="C26" s="8">
        <f>SUM(C23:C25)</f>
        <v>442501.99</v>
      </c>
      <c r="E26" s="35">
        <f>SUM(E23:E25)</f>
        <v>359415.56</v>
      </c>
    </row>
    <row r="27" spans="3:5" ht="15">
      <c r="C27" s="7"/>
      <c r="E27" s="4"/>
    </row>
    <row r="28" spans="1:5" ht="15">
      <c r="A28" s="39" t="s">
        <v>33</v>
      </c>
      <c r="C28" s="7"/>
      <c r="E28" s="4"/>
    </row>
    <row r="29" spans="1:5" ht="15">
      <c r="A29" s="2" t="s">
        <v>34</v>
      </c>
      <c r="C29" s="7">
        <v>404400.87</v>
      </c>
      <c r="E29" s="4">
        <v>430619.46</v>
      </c>
    </row>
    <row r="30" spans="1:5" ht="15">
      <c r="A30" s="2" t="s">
        <v>90</v>
      </c>
      <c r="C30" s="7">
        <v>450000</v>
      </c>
      <c r="E30" s="4">
        <v>450000</v>
      </c>
    </row>
    <row r="31" spans="1:5" ht="15">
      <c r="A31" s="2" t="s">
        <v>35</v>
      </c>
      <c r="C31" s="7">
        <v>0</v>
      </c>
      <c r="E31" s="4">
        <v>0</v>
      </c>
    </row>
    <row r="32" spans="1:5" ht="15">
      <c r="A32" s="2" t="s">
        <v>36</v>
      </c>
      <c r="C32" s="7">
        <v>26000</v>
      </c>
      <c r="E32" s="4">
        <v>26000</v>
      </c>
    </row>
    <row r="33" spans="1:5" ht="15">
      <c r="A33" s="2" t="s">
        <v>91</v>
      </c>
      <c r="C33" s="7"/>
      <c r="E33" s="4">
        <v>0</v>
      </c>
    </row>
    <row r="34" spans="1:5" ht="15">
      <c r="A34" s="2" t="s">
        <v>92</v>
      </c>
      <c r="C34" s="7">
        <v>4447</v>
      </c>
      <c r="E34" s="4">
        <v>5099</v>
      </c>
    </row>
    <row r="35" spans="1:5" ht="15">
      <c r="A35" s="2" t="s">
        <v>37</v>
      </c>
      <c r="C35" s="7">
        <v>0</v>
      </c>
      <c r="E35" s="4">
        <v>0</v>
      </c>
    </row>
    <row r="36" spans="1:5" ht="15.75" thickBot="1">
      <c r="A36" s="39" t="s">
        <v>38</v>
      </c>
      <c r="C36" s="8">
        <f>SUM(C29:C35)</f>
        <v>884847.87</v>
      </c>
      <c r="E36" s="35">
        <f>SUM(E29:E35)</f>
        <v>911718.46</v>
      </c>
    </row>
    <row r="37" spans="3:5" ht="15">
      <c r="C37" s="7"/>
      <c r="E37" s="4"/>
    </row>
    <row r="38" spans="1:5" ht="15.75" thickBot="1">
      <c r="A38" s="39" t="s">
        <v>39</v>
      </c>
      <c r="C38" s="8">
        <f>C20+C26+C36</f>
        <v>2042581.12</v>
      </c>
      <c r="D38" s="33"/>
      <c r="E38" s="35">
        <f>E20+E26+E36</f>
        <v>2265842.12</v>
      </c>
    </row>
    <row r="39" ht="15">
      <c r="E39" s="7"/>
    </row>
    <row r="40" ht="15">
      <c r="E40" s="7"/>
    </row>
  </sheetData>
  <sheetProtection/>
  <printOptions/>
  <pageMargins left="0.75" right="0.75" top="1" bottom="1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8">
      <selection activeCell="F48" sqref="F48"/>
    </sheetView>
  </sheetViews>
  <sheetFormatPr defaultColWidth="9.140625" defaultRowHeight="12.75"/>
  <cols>
    <col min="1" max="1" width="35.140625" style="2" bestFit="1" customWidth="1"/>
    <col min="2" max="2" width="9.140625" style="7" customWidth="1"/>
    <col min="3" max="3" width="9.140625" style="2" customWidth="1"/>
    <col min="4" max="4" width="13.140625" style="4" bestFit="1" customWidth="1"/>
    <col min="5" max="16384" width="9.140625" style="2" customWidth="1"/>
  </cols>
  <sheetData>
    <row r="1" spans="1:4" s="1" customFormat="1" ht="18.75">
      <c r="A1" s="34" t="s">
        <v>112</v>
      </c>
      <c r="B1" s="6"/>
      <c r="D1" s="3"/>
    </row>
    <row r="3" spans="1:2" s="3" customFormat="1" ht="18.75">
      <c r="A3" s="38" t="s">
        <v>144</v>
      </c>
      <c r="B3" s="38"/>
    </row>
    <row r="4" spans="2:4" ht="15">
      <c r="B4" s="2">
        <v>2013</v>
      </c>
      <c r="D4" s="4">
        <v>2014</v>
      </c>
    </row>
    <row r="5" spans="1:2" ht="15">
      <c r="A5" s="39" t="s">
        <v>0</v>
      </c>
      <c r="B5" s="2"/>
    </row>
    <row r="6" spans="1:4" ht="15">
      <c r="A6" s="2" t="s">
        <v>41</v>
      </c>
      <c r="B6" s="7">
        <v>174600</v>
      </c>
      <c r="D6" s="4">
        <v>174600</v>
      </c>
    </row>
    <row r="7" spans="1:4" ht="15">
      <c r="A7" s="2" t="s">
        <v>87</v>
      </c>
      <c r="B7" s="7">
        <v>714</v>
      </c>
      <c r="D7" s="4">
        <v>758.68</v>
      </c>
    </row>
    <row r="8" spans="1:4" ht="15">
      <c r="A8" s="2" t="s">
        <v>111</v>
      </c>
      <c r="B8" s="7">
        <v>0</v>
      </c>
      <c r="D8" s="4">
        <v>0</v>
      </c>
    </row>
    <row r="9" spans="1:4" ht="15.75" thickBot="1">
      <c r="A9" s="39" t="s">
        <v>5</v>
      </c>
      <c r="B9" s="8">
        <f>SUM(B6:B8)</f>
        <v>175314</v>
      </c>
      <c r="D9" s="35">
        <f>SUM(D6:D8)</f>
        <v>175358.68</v>
      </c>
    </row>
    <row r="11" ht="15">
      <c r="A11" s="39" t="s">
        <v>6</v>
      </c>
    </row>
    <row r="12" spans="1:4" ht="15">
      <c r="A12" s="2" t="s">
        <v>42</v>
      </c>
      <c r="B12" s="7">
        <v>15000</v>
      </c>
      <c r="D12" s="4">
        <v>15000</v>
      </c>
    </row>
    <row r="13" spans="1:4" ht="15">
      <c r="A13" s="2" t="s">
        <v>12</v>
      </c>
      <c r="B13" s="7">
        <v>8750</v>
      </c>
      <c r="D13" s="4">
        <v>8750</v>
      </c>
    </row>
    <row r="14" spans="1:4" ht="15">
      <c r="A14" s="2" t="s">
        <v>43</v>
      </c>
      <c r="B14" s="7">
        <v>0</v>
      </c>
      <c r="D14" s="4">
        <v>0</v>
      </c>
    </row>
    <row r="15" spans="1:4" ht="15">
      <c r="A15" s="2" t="s">
        <v>44</v>
      </c>
      <c r="B15" s="7">
        <v>0</v>
      </c>
      <c r="D15" s="4">
        <v>0</v>
      </c>
    </row>
    <row r="17" ht="15">
      <c r="A17" s="39" t="s">
        <v>45</v>
      </c>
    </row>
    <row r="18" spans="1:4" ht="15">
      <c r="A18" s="2" t="s">
        <v>19</v>
      </c>
      <c r="B18" s="7">
        <v>42725</v>
      </c>
      <c r="D18" s="4">
        <v>28885.6</v>
      </c>
    </row>
    <row r="19" spans="1:4" ht="15">
      <c r="A19" s="2" t="s">
        <v>46</v>
      </c>
      <c r="B19" s="7">
        <v>25638.76</v>
      </c>
      <c r="D19" s="4">
        <v>23907.69</v>
      </c>
    </row>
    <row r="20" spans="1:4" ht="15">
      <c r="A20" s="2" t="s">
        <v>17</v>
      </c>
      <c r="B20" s="7">
        <v>11979.8</v>
      </c>
      <c r="D20" s="4">
        <v>12164.81</v>
      </c>
    </row>
    <row r="21" spans="1:4" ht="15">
      <c r="A21" s="2" t="s">
        <v>127</v>
      </c>
      <c r="D21" s="4">
        <v>4490</v>
      </c>
    </row>
    <row r="22" spans="1:4" ht="15">
      <c r="A22" s="2" t="s">
        <v>18</v>
      </c>
      <c r="B22" s="7">
        <v>25363.89</v>
      </c>
      <c r="D22" s="4">
        <v>11441.89</v>
      </c>
    </row>
    <row r="23" spans="1:4" ht="15">
      <c r="A23" s="2" t="s">
        <v>47</v>
      </c>
      <c r="B23" s="7">
        <v>500</v>
      </c>
      <c r="D23" s="4">
        <v>400</v>
      </c>
    </row>
    <row r="24" spans="1:4" ht="15">
      <c r="A24" s="2" t="s">
        <v>48</v>
      </c>
      <c r="B24" s="7">
        <f>29802.67+4090.79</f>
        <v>33893.46</v>
      </c>
      <c r="D24" s="4">
        <v>13167.71</v>
      </c>
    </row>
    <row r="25" spans="1:4" ht="15.75" thickBot="1">
      <c r="A25" s="39" t="s">
        <v>13</v>
      </c>
      <c r="B25" s="8">
        <f>SUM(B12:B24)</f>
        <v>163850.91</v>
      </c>
      <c r="D25" s="35">
        <f>SUM(D12:D24)</f>
        <v>118207.69999999998</v>
      </c>
    </row>
    <row r="27" spans="1:4" ht="15.75" thickBot="1">
      <c r="A27" s="39" t="s">
        <v>14</v>
      </c>
      <c r="B27" s="32">
        <f>B9-B25</f>
        <v>11463.089999999997</v>
      </c>
      <c r="D27" s="43">
        <f>D9-D25</f>
        <v>57150.98000000001</v>
      </c>
    </row>
    <row r="28" spans="2:4" ht="15.75" thickTop="1">
      <c r="B28" s="7"/>
      <c r="D28" s="4"/>
    </row>
    <row r="29" spans="2:4" ht="15">
      <c r="B29" s="7"/>
      <c r="D29" s="4"/>
    </row>
    <row r="30" spans="1:4" s="1" customFormat="1" ht="18.75">
      <c r="A30" s="1" t="s">
        <v>143</v>
      </c>
      <c r="B30" s="6"/>
      <c r="D30" s="3"/>
    </row>
    <row r="32" ht="15">
      <c r="A32" s="39" t="s">
        <v>20</v>
      </c>
    </row>
    <row r="33" ht="15">
      <c r="A33" s="39" t="s">
        <v>49</v>
      </c>
    </row>
    <row r="34" spans="1:4" ht="15">
      <c r="A34" s="2" t="s">
        <v>50</v>
      </c>
      <c r="B34" s="7">
        <v>1263286</v>
      </c>
      <c r="D34" s="4">
        <v>1263286</v>
      </c>
    </row>
    <row r="35" spans="1:4" ht="15">
      <c r="A35" s="2" t="s">
        <v>51</v>
      </c>
      <c r="B35" s="7">
        <v>140250</v>
      </c>
      <c r="D35" s="4">
        <v>140250</v>
      </c>
    </row>
    <row r="36" spans="1:4" ht="15">
      <c r="A36" s="2" t="s">
        <v>52</v>
      </c>
      <c r="B36" s="7">
        <v>-175111</v>
      </c>
      <c r="D36" s="4">
        <v>-175111</v>
      </c>
    </row>
    <row r="37" spans="1:4" ht="15.75" thickBot="1">
      <c r="A37" s="2" t="s">
        <v>53</v>
      </c>
      <c r="B37" s="8">
        <f>SUM(B34:B36)</f>
        <v>1228425</v>
      </c>
      <c r="D37" s="35">
        <f>SUM(D34:D36)</f>
        <v>1228425</v>
      </c>
    </row>
    <row r="39" ht="15">
      <c r="A39" s="39" t="s">
        <v>54</v>
      </c>
    </row>
    <row r="40" spans="1:4" ht="15">
      <c r="A40" s="2" t="s">
        <v>25</v>
      </c>
      <c r="B40" s="7">
        <v>161933</v>
      </c>
      <c r="D40" s="4">
        <v>164251.34</v>
      </c>
    </row>
    <row r="41" spans="1:4" ht="15">
      <c r="A41" s="2" t="s">
        <v>55</v>
      </c>
      <c r="B41" s="7">
        <v>0</v>
      </c>
      <c r="D41" s="4">
        <v>0</v>
      </c>
    </row>
    <row r="42" spans="1:4" ht="15">
      <c r="A42" s="39" t="s">
        <v>56</v>
      </c>
      <c r="B42" s="84">
        <f>SUM(B40:B41)</f>
        <v>161933</v>
      </c>
      <c r="D42" s="4">
        <f>SUM(D40:D41)</f>
        <v>164251.34</v>
      </c>
    </row>
    <row r="43" spans="1:4" ht="15.75" thickBot="1">
      <c r="A43" s="39" t="s">
        <v>26</v>
      </c>
      <c r="B43" s="32">
        <f>B37+B42</f>
        <v>1390358</v>
      </c>
      <c r="C43" s="33"/>
      <c r="D43" s="43">
        <f>D37+D42</f>
        <v>1392676.34</v>
      </c>
    </row>
    <row r="44" ht="15.75" thickTop="1"/>
    <row r="45" ht="15">
      <c r="A45" s="39" t="s">
        <v>57</v>
      </c>
    </row>
    <row r="46" ht="15">
      <c r="A46" s="39" t="s">
        <v>58</v>
      </c>
    </row>
    <row r="47" spans="1:4" ht="15">
      <c r="A47" s="2" t="s">
        <v>28</v>
      </c>
      <c r="B47" s="33">
        <v>945241</v>
      </c>
      <c r="D47" s="4">
        <v>956703.54</v>
      </c>
    </row>
    <row r="48" spans="1:4" ht="15">
      <c r="A48" s="2" t="s">
        <v>14</v>
      </c>
      <c r="B48" s="33">
        <f>B27</f>
        <v>11463.089999999997</v>
      </c>
      <c r="D48" s="4">
        <f>D27</f>
        <v>57150.98000000001</v>
      </c>
    </row>
    <row r="49" spans="1:4" ht="15.75" thickBot="1">
      <c r="A49" s="39" t="s">
        <v>59</v>
      </c>
      <c r="B49" s="8">
        <f>SUM(B47:B48)</f>
        <v>956704.09</v>
      </c>
      <c r="D49" s="35">
        <f>SUM(D47:D48)</f>
        <v>1013854.52</v>
      </c>
    </row>
    <row r="51" ht="15">
      <c r="A51" s="39" t="s">
        <v>33</v>
      </c>
    </row>
    <row r="52" spans="1:4" ht="15">
      <c r="A52" s="2" t="s">
        <v>24</v>
      </c>
      <c r="B52" s="33">
        <v>32100</v>
      </c>
      <c r="D52" s="4">
        <v>32100</v>
      </c>
    </row>
    <row r="53" spans="1:4" ht="15">
      <c r="A53" s="2" t="s">
        <v>60</v>
      </c>
      <c r="B53" s="33">
        <f>48200+30000</f>
        <v>78200</v>
      </c>
      <c r="D53" s="4">
        <v>78200</v>
      </c>
    </row>
    <row r="54" spans="1:4" ht="15">
      <c r="A54" s="2" t="s">
        <v>61</v>
      </c>
      <c r="B54" s="33">
        <v>314354.11</v>
      </c>
      <c r="D54" s="4">
        <v>259521.82</v>
      </c>
    </row>
    <row r="55" spans="1:4" ht="15">
      <c r="A55" s="2" t="s">
        <v>88</v>
      </c>
      <c r="B55" s="33">
        <v>9000</v>
      </c>
      <c r="D55" s="4">
        <v>9000</v>
      </c>
    </row>
    <row r="56" spans="1:4" ht="15.75" thickBot="1">
      <c r="A56" s="39" t="s">
        <v>38</v>
      </c>
      <c r="B56" s="8">
        <f>SUM(B52:B55)</f>
        <v>433654.11</v>
      </c>
      <c r="D56" s="35">
        <f>SUM(D52:D55)</f>
        <v>378821.82</v>
      </c>
    </row>
    <row r="58" spans="1:4" ht="15.75" thickBot="1">
      <c r="A58" s="39" t="s">
        <v>64</v>
      </c>
      <c r="B58" s="32">
        <f>B49+B56</f>
        <v>1390358.2</v>
      </c>
      <c r="C58" s="33"/>
      <c r="D58" s="43">
        <f>D49+D56</f>
        <v>1392676.34</v>
      </c>
    </row>
    <row r="59" ht="15.75" thickTop="1">
      <c r="D59" s="4" t="s">
        <v>128</v>
      </c>
    </row>
    <row r="60" spans="1:4" ht="15">
      <c r="A60" s="39" t="s">
        <v>93</v>
      </c>
      <c r="D60" s="4">
        <v>1350000</v>
      </c>
    </row>
  </sheetData>
  <sheetProtection/>
  <printOptions/>
  <pageMargins left="0.75" right="0.75" top="1" bottom="1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421875" style="0" customWidth="1"/>
    <col min="3" max="3" width="9.140625" style="0" customWidth="1"/>
    <col min="5" max="5" width="11.28125" style="0" bestFit="1" customWidth="1"/>
  </cols>
  <sheetData>
    <row r="1" spans="1:2" s="1" customFormat="1" ht="22.5">
      <c r="A1" s="40" t="s">
        <v>62</v>
      </c>
      <c r="B1" s="40"/>
    </row>
    <row r="2" s="2" customFormat="1" ht="15"/>
    <row r="3" spans="1:2" s="3" customFormat="1" ht="18.75">
      <c r="A3" s="38" t="s">
        <v>145</v>
      </c>
      <c r="B3" s="38"/>
    </row>
    <row r="4" spans="1:2" s="3" customFormat="1" ht="18.75">
      <c r="A4" s="26"/>
      <c r="B4" s="26"/>
    </row>
    <row r="5" spans="3:5" ht="12.75">
      <c r="C5">
        <v>2013</v>
      </c>
      <c r="E5">
        <v>2014</v>
      </c>
    </row>
    <row r="6" ht="12.75">
      <c r="A6" s="27" t="s">
        <v>65</v>
      </c>
    </row>
    <row r="7" spans="1:5" ht="12.75">
      <c r="A7" t="s">
        <v>66</v>
      </c>
      <c r="C7" s="9">
        <v>26650</v>
      </c>
      <c r="E7" s="97">
        <v>17404.8</v>
      </c>
    </row>
    <row r="8" spans="1:5" ht="12.75">
      <c r="A8" t="s">
        <v>67</v>
      </c>
      <c r="C8" s="9">
        <f>293.05+127.64</f>
        <v>420.69</v>
      </c>
      <c r="E8" s="97">
        <f>185.09+211.08</f>
        <v>396.17</v>
      </c>
    </row>
    <row r="9" spans="1:5" ht="13.5" thickBot="1">
      <c r="A9" t="s">
        <v>5</v>
      </c>
      <c r="C9" s="10">
        <f>SUM(C7:C8)</f>
        <v>27070.69</v>
      </c>
      <c r="E9" s="98">
        <f>SUM(E7:E8)</f>
        <v>17800.969999999998</v>
      </c>
    </row>
    <row r="10" spans="3:5" ht="12.75">
      <c r="C10" s="9"/>
      <c r="E10" s="97"/>
    </row>
    <row r="11" spans="1:5" ht="12.75">
      <c r="A11" s="27" t="s">
        <v>68</v>
      </c>
      <c r="C11" s="9"/>
      <c r="E11" s="97"/>
    </row>
    <row r="12" spans="1:5" ht="12.75">
      <c r="A12" t="s">
        <v>16</v>
      </c>
      <c r="C12" s="9"/>
      <c r="E12" s="97"/>
    </row>
    <row r="13" spans="1:5" ht="12.75">
      <c r="A13" t="s">
        <v>42</v>
      </c>
      <c r="C13" s="9">
        <v>7000</v>
      </c>
      <c r="E13" s="97">
        <v>7000</v>
      </c>
    </row>
    <row r="14" spans="1:5" ht="12.75">
      <c r="A14" t="s">
        <v>86</v>
      </c>
      <c r="C14" s="9"/>
      <c r="E14" s="97"/>
    </row>
    <row r="15" spans="1:5" ht="12.75">
      <c r="A15" t="s">
        <v>69</v>
      </c>
      <c r="C15" s="9"/>
      <c r="E15" s="97"/>
    </row>
    <row r="16" spans="1:5" ht="12.75">
      <c r="A16" t="s">
        <v>70</v>
      </c>
      <c r="C16" s="9"/>
      <c r="E16" s="97"/>
    </row>
    <row r="17" spans="1:5" ht="13.5" thickBot="1">
      <c r="A17" s="27" t="s">
        <v>13</v>
      </c>
      <c r="C17" s="10">
        <f>SUM(C12:C16)</f>
        <v>7000</v>
      </c>
      <c r="E17" s="98">
        <f>SUM(E13:E16)</f>
        <v>7000</v>
      </c>
    </row>
    <row r="18" spans="3:5" ht="12.75">
      <c r="C18" s="9"/>
      <c r="E18" s="97"/>
    </row>
    <row r="19" spans="1:5" ht="13.5" thickBot="1">
      <c r="A19" s="27" t="s">
        <v>14</v>
      </c>
      <c r="C19" s="10">
        <f>C9-C17</f>
        <v>20070.69</v>
      </c>
      <c r="E19" s="98">
        <f>E9-E17</f>
        <v>10800.969999999998</v>
      </c>
    </row>
    <row r="20" spans="3:5" ht="12.75">
      <c r="C20" s="9"/>
      <c r="E20" s="97"/>
    </row>
    <row r="21" spans="1:5" s="1" customFormat="1" ht="18.75">
      <c r="A21" s="28" t="s">
        <v>143</v>
      </c>
      <c r="C21" s="6"/>
      <c r="E21" s="3"/>
    </row>
    <row r="22" spans="3:5" ht="12.75">
      <c r="C22" s="9"/>
      <c r="E22" s="97"/>
    </row>
    <row r="23" spans="1:5" ht="12.75">
      <c r="A23" s="27" t="s">
        <v>71</v>
      </c>
      <c r="C23" s="9"/>
      <c r="E23" s="97"/>
    </row>
    <row r="24" spans="1:5" ht="12.75">
      <c r="A24" t="s">
        <v>123</v>
      </c>
      <c r="C24" s="9">
        <v>850340</v>
      </c>
      <c r="E24" s="97">
        <v>850340</v>
      </c>
    </row>
    <row r="25" spans="1:5" ht="12.75">
      <c r="A25" t="s">
        <v>25</v>
      </c>
      <c r="C25" s="9">
        <v>72705.91</v>
      </c>
      <c r="E25" s="97">
        <v>83506.88</v>
      </c>
    </row>
    <row r="26" spans="1:5" ht="12.75">
      <c r="A26" t="s">
        <v>73</v>
      </c>
      <c r="C26" s="9">
        <v>0</v>
      </c>
      <c r="E26" s="97">
        <v>0</v>
      </c>
    </row>
    <row r="27" spans="1:5" ht="13.5" thickBot="1">
      <c r="A27" t="s">
        <v>26</v>
      </c>
      <c r="C27" s="10">
        <f>SUM(C24:C26)</f>
        <v>923045.91</v>
      </c>
      <c r="E27" s="98">
        <f>SUM(E24:E26)</f>
        <v>933846.88</v>
      </c>
    </row>
    <row r="28" spans="3:5" ht="12.75">
      <c r="C28" s="9"/>
      <c r="E28" s="97"/>
    </row>
    <row r="29" spans="1:5" ht="12.75">
      <c r="A29" s="27" t="s">
        <v>57</v>
      </c>
      <c r="C29" s="9"/>
      <c r="E29" s="97"/>
    </row>
    <row r="30" spans="1:5" ht="12.75">
      <c r="A30" t="s">
        <v>72</v>
      </c>
      <c r="C30" s="9"/>
      <c r="E30" s="97"/>
    </row>
    <row r="31" spans="1:5" ht="12.75">
      <c r="A31" t="s">
        <v>28</v>
      </c>
      <c r="C31" s="9">
        <v>896949</v>
      </c>
      <c r="E31" s="97">
        <v>917020</v>
      </c>
    </row>
    <row r="32" spans="1:5" ht="12.75">
      <c r="A32" t="s">
        <v>14</v>
      </c>
      <c r="C32" s="9">
        <v>20071</v>
      </c>
      <c r="E32" s="97">
        <v>10800.97</v>
      </c>
    </row>
    <row r="33" spans="1:5" ht="13.5" thickBot="1">
      <c r="A33" t="s">
        <v>59</v>
      </c>
      <c r="C33" s="10">
        <f>SUM(C31:C32)</f>
        <v>917020</v>
      </c>
      <c r="E33" s="98">
        <f>SUM(E31:E32)</f>
        <v>927820.97</v>
      </c>
    </row>
    <row r="34" spans="3:8" ht="12.75">
      <c r="C34" s="9"/>
      <c r="E34" s="97"/>
      <c r="H34" s="9"/>
    </row>
    <row r="35" spans="1:5" ht="12.75">
      <c r="A35" t="s">
        <v>73</v>
      </c>
      <c r="C35" s="9">
        <f>7000-974</f>
        <v>6026</v>
      </c>
      <c r="E35" s="97">
        <v>6026</v>
      </c>
    </row>
    <row r="36" spans="3:5" ht="12.75">
      <c r="C36" s="9"/>
      <c r="E36" s="97"/>
    </row>
    <row r="37" spans="1:5" ht="13.5" thickBot="1">
      <c r="A37" s="27" t="s">
        <v>64</v>
      </c>
      <c r="C37" s="10">
        <f>SUM(C33:C36)</f>
        <v>923046</v>
      </c>
      <c r="D37" s="85"/>
      <c r="E37" s="98">
        <f>E33+E35</f>
        <v>933846.97</v>
      </c>
    </row>
    <row r="38" ht="12.75">
      <c r="E38" s="97"/>
    </row>
    <row r="39" spans="3:5" ht="12.75">
      <c r="C39" s="9" t="s">
        <v>128</v>
      </c>
      <c r="E39" s="97" t="s">
        <v>128</v>
      </c>
    </row>
    <row r="40" spans="3:5" ht="12.75">
      <c r="C40" s="9" t="s">
        <v>128</v>
      </c>
      <c r="E40" s="97"/>
    </row>
    <row r="41" ht="12.75">
      <c r="E41" s="97"/>
    </row>
  </sheetData>
  <sheetProtection/>
  <printOptions/>
  <pageMargins left="0.75" right="0.75" top="1" bottom="1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0">
      <selection activeCell="G32" sqref="G32"/>
    </sheetView>
  </sheetViews>
  <sheetFormatPr defaultColWidth="9.140625" defaultRowHeight="12.75"/>
  <cols>
    <col min="1" max="1" width="20.140625" style="0" customWidth="1"/>
    <col min="2" max="2" width="10.140625" style="0" customWidth="1"/>
    <col min="3" max="3" width="5.8515625" style="0" bestFit="1" customWidth="1"/>
    <col min="4" max="4" width="5.28125" style="0" bestFit="1" customWidth="1"/>
    <col min="5" max="5" width="6.28125" style="0" customWidth="1"/>
    <col min="6" max="6" width="5.28125" style="0" bestFit="1" customWidth="1"/>
    <col min="7" max="7" width="6.28125" style="0" customWidth="1"/>
    <col min="8" max="8" width="5.28125" style="0" customWidth="1"/>
    <col min="9" max="9" width="6.28125" style="0" bestFit="1" customWidth="1"/>
    <col min="10" max="10" width="5.00390625" style="0" bestFit="1" customWidth="1"/>
    <col min="11" max="11" width="5.71093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6.28125" style="0" bestFit="1" customWidth="1"/>
  </cols>
  <sheetData>
    <row r="1" spans="1:15" ht="27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15" ht="15.75" customHeight="1">
      <c r="A6" s="136" t="s">
        <v>139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3" ht="15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9" spans="1:15" ht="12.75" customHeight="1">
      <c r="A9" s="133" t="s">
        <v>95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</row>
    <row r="10" spans="1:15" ht="12.75">
      <c r="A10" s="117" t="s">
        <v>96</v>
      </c>
      <c r="B10" s="118"/>
      <c r="C10" s="118"/>
      <c r="D10" s="86">
        <v>2010</v>
      </c>
      <c r="E10" s="47"/>
      <c r="F10" s="79">
        <v>2011</v>
      </c>
      <c r="G10" s="80"/>
      <c r="H10" s="48">
        <v>2012</v>
      </c>
      <c r="I10" s="47"/>
      <c r="J10" s="86">
        <v>2013</v>
      </c>
      <c r="K10" s="87"/>
      <c r="L10" s="131">
        <v>2014</v>
      </c>
      <c r="M10" s="132"/>
      <c r="N10" s="106">
        <v>2015</v>
      </c>
      <c r="O10" s="107"/>
    </row>
    <row r="11" spans="1:15" ht="12.75">
      <c r="A11" s="127"/>
      <c r="B11" s="118"/>
      <c r="C11" s="118"/>
      <c r="D11" s="69" t="s">
        <v>103</v>
      </c>
      <c r="E11" s="56" t="s">
        <v>105</v>
      </c>
      <c r="F11" s="69" t="s">
        <v>125</v>
      </c>
      <c r="G11" s="70" t="s">
        <v>126</v>
      </c>
      <c r="H11" s="78" t="s">
        <v>103</v>
      </c>
      <c r="I11" s="55" t="s">
        <v>104</v>
      </c>
      <c r="J11" s="67" t="s">
        <v>103</v>
      </c>
      <c r="K11" s="68" t="s">
        <v>104</v>
      </c>
      <c r="L11" s="60" t="s">
        <v>103</v>
      </c>
      <c r="M11" s="88" t="s">
        <v>104</v>
      </c>
      <c r="N11" s="94" t="s">
        <v>103</v>
      </c>
      <c r="O11" s="52" t="s">
        <v>104</v>
      </c>
    </row>
    <row r="12" spans="1:15" ht="12.75">
      <c r="A12" s="114" t="s">
        <v>97</v>
      </c>
      <c r="B12" s="115"/>
      <c r="C12" s="56" t="s">
        <v>101</v>
      </c>
      <c r="D12" s="69">
        <v>2556</v>
      </c>
      <c r="E12" s="56">
        <v>213</v>
      </c>
      <c r="F12" s="69">
        <v>2556</v>
      </c>
      <c r="G12" s="70">
        <v>213</v>
      </c>
      <c r="H12" s="62">
        <v>2556</v>
      </c>
      <c r="I12" s="56">
        <v>213</v>
      </c>
      <c r="J12" s="69">
        <v>2556</v>
      </c>
      <c r="K12" s="70">
        <v>213</v>
      </c>
      <c r="L12" s="61">
        <v>1200</v>
      </c>
      <c r="M12" s="89">
        <v>100</v>
      </c>
      <c r="N12" s="95">
        <v>1200</v>
      </c>
      <c r="O12" s="53">
        <v>100</v>
      </c>
    </row>
    <row r="13" spans="1:15" ht="12.75">
      <c r="A13" s="112" t="s">
        <v>98</v>
      </c>
      <c r="B13" s="113"/>
      <c r="C13" s="56"/>
      <c r="D13" s="69"/>
      <c r="E13" s="56"/>
      <c r="F13" s="69"/>
      <c r="G13" s="70"/>
      <c r="H13" s="62"/>
      <c r="I13" s="56"/>
      <c r="J13" s="69"/>
      <c r="K13" s="70"/>
      <c r="L13" s="62"/>
      <c r="M13" s="56"/>
      <c r="N13" s="69"/>
      <c r="O13" s="12"/>
    </row>
    <row r="14" spans="1:15" ht="13.5" thickBot="1">
      <c r="A14" s="110"/>
      <c r="B14" s="111"/>
      <c r="C14" s="57" t="s">
        <v>102</v>
      </c>
      <c r="D14" s="92">
        <v>3364</v>
      </c>
      <c r="E14" s="57">
        <v>284</v>
      </c>
      <c r="F14" s="71">
        <f>4*E14+8*304</f>
        <v>3568</v>
      </c>
      <c r="G14" s="72">
        <v>304</v>
      </c>
      <c r="H14" s="51">
        <f>12*I14</f>
        <v>3648</v>
      </c>
      <c r="I14" s="57">
        <v>304</v>
      </c>
      <c r="J14" s="71">
        <f>12*K14</f>
        <v>3648</v>
      </c>
      <c r="K14" s="72">
        <v>304</v>
      </c>
      <c r="L14" s="63">
        <v>1248</v>
      </c>
      <c r="M14" s="57">
        <v>104</v>
      </c>
      <c r="N14" s="92">
        <v>1248</v>
      </c>
      <c r="O14" s="13">
        <v>104</v>
      </c>
    </row>
    <row r="15" spans="1:15" ht="14.25" thickBot="1" thickTop="1">
      <c r="A15" s="130" t="s">
        <v>107</v>
      </c>
      <c r="B15" s="129"/>
      <c r="C15" s="83"/>
      <c r="D15" s="93">
        <f aca="true" t="shared" si="0" ref="D15:O15">SUM(D12:D14)</f>
        <v>5920</v>
      </c>
      <c r="E15" s="77">
        <f t="shared" si="0"/>
        <v>497</v>
      </c>
      <c r="F15" s="81">
        <f t="shared" si="0"/>
        <v>6124</v>
      </c>
      <c r="G15" s="82">
        <f t="shared" si="0"/>
        <v>517</v>
      </c>
      <c r="H15" s="66">
        <f t="shared" si="0"/>
        <v>6204</v>
      </c>
      <c r="I15" s="58">
        <f t="shared" si="0"/>
        <v>517</v>
      </c>
      <c r="J15" s="73">
        <f t="shared" si="0"/>
        <v>6204</v>
      </c>
      <c r="K15" s="74">
        <f t="shared" si="0"/>
        <v>517</v>
      </c>
      <c r="L15" s="64">
        <f t="shared" si="0"/>
        <v>2448</v>
      </c>
      <c r="M15" s="90">
        <f t="shared" si="0"/>
        <v>204</v>
      </c>
      <c r="N15" s="96">
        <f t="shared" si="0"/>
        <v>2448</v>
      </c>
      <c r="O15" s="54">
        <f t="shared" si="0"/>
        <v>204</v>
      </c>
    </row>
    <row r="16" spans="1:15" ht="13.5" thickTop="1">
      <c r="A16" s="121" t="s">
        <v>99</v>
      </c>
      <c r="B16" s="122"/>
      <c r="C16" s="59" t="s">
        <v>101</v>
      </c>
      <c r="D16" s="75">
        <v>852</v>
      </c>
      <c r="E16" s="59"/>
      <c r="F16" s="75">
        <v>852</v>
      </c>
      <c r="G16" s="76"/>
      <c r="H16" s="65">
        <v>852</v>
      </c>
      <c r="I16" s="59"/>
      <c r="J16" s="75">
        <v>852</v>
      </c>
      <c r="K16" s="76"/>
      <c r="L16" s="65">
        <v>852</v>
      </c>
      <c r="M16" s="59"/>
      <c r="N16" s="75">
        <v>852</v>
      </c>
      <c r="O16" s="14"/>
    </row>
    <row r="17" spans="1:15" ht="12.75">
      <c r="A17" s="123"/>
      <c r="B17" s="124"/>
      <c r="C17" s="56"/>
      <c r="D17" s="69"/>
      <c r="E17" s="56"/>
      <c r="F17" s="69"/>
      <c r="G17" s="70"/>
      <c r="H17" s="62"/>
      <c r="I17" s="56"/>
      <c r="J17" s="69"/>
      <c r="K17" s="70"/>
      <c r="L17" s="62"/>
      <c r="M17" s="56"/>
      <c r="N17" s="69"/>
      <c r="O17" s="12"/>
    </row>
    <row r="18" spans="1:15" ht="13.5" thickBot="1">
      <c r="A18" s="125"/>
      <c r="B18" s="126"/>
      <c r="C18" s="57" t="s">
        <v>106</v>
      </c>
      <c r="D18" s="71">
        <v>204</v>
      </c>
      <c r="E18" s="57"/>
      <c r="F18" s="71">
        <v>204</v>
      </c>
      <c r="G18" s="72"/>
      <c r="H18" s="51">
        <v>207</v>
      </c>
      <c r="I18" s="57"/>
      <c r="J18" s="71">
        <v>207</v>
      </c>
      <c r="K18" s="72"/>
      <c r="L18" s="51">
        <v>207</v>
      </c>
      <c r="M18" s="57"/>
      <c r="N18" s="71">
        <v>207</v>
      </c>
      <c r="O18" s="13"/>
    </row>
    <row r="19" spans="1:15" ht="14.25" thickBot="1" thickTop="1">
      <c r="A19" s="128" t="s">
        <v>107</v>
      </c>
      <c r="B19" s="129"/>
      <c r="C19" s="83"/>
      <c r="D19" s="81">
        <f>SUM(D16:D18)</f>
        <v>1056</v>
      </c>
      <c r="E19" s="58"/>
      <c r="F19" s="81">
        <v>1056</v>
      </c>
      <c r="G19" s="74"/>
      <c r="H19" s="66">
        <f>SUM(H16:H18)</f>
        <v>1059</v>
      </c>
      <c r="I19" s="58"/>
      <c r="J19" s="73">
        <f>SUM(J16:J18)</f>
        <v>1059</v>
      </c>
      <c r="K19" s="74"/>
      <c r="L19" s="66">
        <f>SUM(L16:L18)</f>
        <v>1059</v>
      </c>
      <c r="M19" s="58"/>
      <c r="N19" s="73">
        <f>SUM(N16:N18)</f>
        <v>1059</v>
      </c>
      <c r="O19" s="16"/>
    </row>
    <row r="20" spans="1:15" ht="13.5" thickTop="1">
      <c r="A20" s="119" t="s">
        <v>100</v>
      </c>
      <c r="B20" s="120"/>
      <c r="C20" s="59" t="s">
        <v>101</v>
      </c>
      <c r="D20" s="75">
        <v>1176</v>
      </c>
      <c r="E20" s="59"/>
      <c r="F20" s="75">
        <v>1176</v>
      </c>
      <c r="G20" s="76"/>
      <c r="H20" s="65">
        <v>1176</v>
      </c>
      <c r="I20" s="59"/>
      <c r="J20" s="75">
        <v>1176</v>
      </c>
      <c r="K20" s="76"/>
      <c r="L20" s="65">
        <v>1176</v>
      </c>
      <c r="M20" s="59"/>
      <c r="N20" s="75">
        <v>1176</v>
      </c>
      <c r="O20" s="14"/>
    </row>
    <row r="21" spans="1:15" ht="12.75">
      <c r="A21" s="109"/>
      <c r="B21" s="107"/>
      <c r="C21" s="56"/>
      <c r="D21" s="69"/>
      <c r="E21" s="70"/>
      <c r="F21" s="62"/>
      <c r="G21" s="56"/>
      <c r="H21" s="69"/>
      <c r="I21" s="70"/>
      <c r="J21" s="62"/>
      <c r="K21" s="56"/>
      <c r="L21" s="69"/>
      <c r="M21" s="56"/>
      <c r="N21" s="69"/>
      <c r="O21" s="12"/>
    </row>
    <row r="22" spans="1:15" ht="12.75">
      <c r="A22" s="108" t="s">
        <v>138</v>
      </c>
      <c r="B22" s="108"/>
      <c r="C22" s="91" t="s">
        <v>101</v>
      </c>
      <c r="D22" s="69"/>
      <c r="E22" s="70"/>
      <c r="F22" s="62"/>
      <c r="G22" s="56"/>
      <c r="H22" s="69"/>
      <c r="I22" s="70"/>
      <c r="J22" s="62"/>
      <c r="K22" s="56"/>
      <c r="L22" s="69">
        <f>M22*12</f>
        <v>5040</v>
      </c>
      <c r="M22" s="56">
        <v>420</v>
      </c>
      <c r="N22" s="69">
        <f>O22*12</f>
        <v>5040</v>
      </c>
      <c r="O22" s="12">
        <v>420</v>
      </c>
    </row>
  </sheetData>
  <sheetProtection/>
  <mergeCells count="16">
    <mergeCell ref="A1:O1"/>
    <mergeCell ref="A10:C10"/>
    <mergeCell ref="A20:B20"/>
    <mergeCell ref="A16:B18"/>
    <mergeCell ref="A11:C11"/>
    <mergeCell ref="A19:B19"/>
    <mergeCell ref="A15:B15"/>
    <mergeCell ref="L10:M10"/>
    <mergeCell ref="A9:O9"/>
    <mergeCell ref="A6:O6"/>
    <mergeCell ref="N10:O10"/>
    <mergeCell ref="A22:B22"/>
    <mergeCell ref="A21:B21"/>
    <mergeCell ref="A14:B14"/>
    <mergeCell ref="A13:B13"/>
    <mergeCell ref="A12:B12"/>
  </mergeCells>
  <printOptions/>
  <pageMargins left="0.75" right="0.75" top="1" bottom="1" header="0" footer="0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8" t="s">
        <v>114</v>
      </c>
      <c r="C1" s="18"/>
      <c r="D1" s="21"/>
      <c r="E1" s="21"/>
      <c r="F1" s="21"/>
    </row>
    <row r="2" spans="2:6" ht="12.75">
      <c r="B2" s="18" t="s">
        <v>115</v>
      </c>
      <c r="C2" s="18"/>
      <c r="D2" s="21"/>
      <c r="E2" s="21"/>
      <c r="F2" s="21"/>
    </row>
    <row r="3" spans="2:6" ht="12.75">
      <c r="B3" s="17"/>
      <c r="C3" s="17"/>
      <c r="D3" s="22"/>
      <c r="E3" s="22"/>
      <c r="F3" s="22"/>
    </row>
    <row r="4" spans="2:6" ht="51">
      <c r="B4" s="17" t="s">
        <v>116</v>
      </c>
      <c r="C4" s="17"/>
      <c r="D4" s="22"/>
      <c r="E4" s="22"/>
      <c r="F4" s="22"/>
    </row>
    <row r="5" spans="2:6" ht="12.75">
      <c r="B5" s="17"/>
      <c r="C5" s="17"/>
      <c r="D5" s="22"/>
      <c r="E5" s="22"/>
      <c r="F5" s="22"/>
    </row>
    <row r="6" spans="2:6" ht="25.5">
      <c r="B6" s="18" t="s">
        <v>117</v>
      </c>
      <c r="C6" s="18"/>
      <c r="D6" s="21"/>
      <c r="E6" s="21" t="s">
        <v>118</v>
      </c>
      <c r="F6" s="21" t="s">
        <v>119</v>
      </c>
    </row>
    <row r="7" spans="2:6" ht="13.5" thickBot="1">
      <c r="B7" s="17"/>
      <c r="C7" s="17"/>
      <c r="D7" s="22"/>
      <c r="E7" s="22"/>
      <c r="F7" s="22"/>
    </row>
    <row r="8" spans="2:6" ht="39" thickBot="1">
      <c r="B8" s="19" t="s">
        <v>120</v>
      </c>
      <c r="C8" s="20"/>
      <c r="D8" s="23"/>
      <c r="E8" s="23">
        <v>2</v>
      </c>
      <c r="F8" s="24" t="s">
        <v>121</v>
      </c>
    </row>
    <row r="9" spans="2:6" ht="12.75">
      <c r="B9" s="17"/>
      <c r="C9" s="17"/>
      <c r="D9" s="22"/>
      <c r="E9" s="22"/>
      <c r="F9" s="22"/>
    </row>
    <row r="10" spans="2:6" ht="12.75">
      <c r="B10" s="17"/>
      <c r="C10" s="17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4.25">
      <c r="A1" s="11" t="s">
        <v>76</v>
      </c>
    </row>
    <row r="2" ht="15">
      <c r="A2" s="7" t="s">
        <v>74</v>
      </c>
    </row>
    <row r="3" ht="15">
      <c r="A3" s="7" t="s">
        <v>75</v>
      </c>
    </row>
    <row r="4" ht="15">
      <c r="A4" s="7" t="s">
        <v>77</v>
      </c>
    </row>
    <row r="5" ht="15">
      <c r="A5" s="7"/>
    </row>
    <row r="6" ht="12.75">
      <c r="A6" t="s">
        <v>124</v>
      </c>
    </row>
    <row r="8" spans="1:4" ht="15">
      <c r="A8" s="7"/>
      <c r="B8" s="7"/>
      <c r="C8" s="7"/>
      <c r="D8" s="7"/>
    </row>
    <row r="9" spans="1:4" ht="15">
      <c r="A9" s="11" t="s">
        <v>81</v>
      </c>
      <c r="B9" s="7"/>
      <c r="C9" s="7"/>
      <c r="D9" s="7"/>
    </row>
    <row r="10" spans="1:4" ht="15">
      <c r="A10" s="11"/>
      <c r="B10" s="7"/>
      <c r="C10" s="7"/>
      <c r="D10" s="7"/>
    </row>
    <row r="11" spans="1:4" ht="15">
      <c r="A11" s="11" t="s">
        <v>80</v>
      </c>
      <c r="B11" s="7"/>
      <c r="C11" s="7"/>
      <c r="D11" s="7"/>
    </row>
    <row r="12" spans="1:4" ht="15">
      <c r="A12" s="7" t="s">
        <v>108</v>
      </c>
      <c r="B12" s="7"/>
      <c r="C12" s="7"/>
      <c r="D12" s="7">
        <v>45000</v>
      </c>
    </row>
    <row r="13" spans="1:4" ht="15">
      <c r="A13" s="7" t="s">
        <v>109</v>
      </c>
      <c r="B13" s="7"/>
      <c r="C13" s="7"/>
      <c r="D13" s="7">
        <v>15000</v>
      </c>
    </row>
    <row r="14" spans="1:4" ht="15">
      <c r="A14" s="7" t="s">
        <v>110</v>
      </c>
      <c r="B14" s="7"/>
      <c r="C14" s="7"/>
      <c r="D14" s="7">
        <v>25000</v>
      </c>
    </row>
    <row r="15" spans="1:4" ht="15">
      <c r="A15" s="7" t="s">
        <v>78</v>
      </c>
      <c r="B15" s="7"/>
      <c r="C15" s="7"/>
      <c r="D15" s="7">
        <v>144840</v>
      </c>
    </row>
    <row r="16" spans="1:4" ht="15">
      <c r="A16" s="7" t="s">
        <v>79</v>
      </c>
      <c r="B16" s="7"/>
      <c r="C16" s="7"/>
      <c r="D16" s="7"/>
    </row>
    <row r="17" spans="1:4" ht="15">
      <c r="A17" s="7" t="s">
        <v>85</v>
      </c>
      <c r="B17" s="7"/>
      <c r="C17" s="7"/>
      <c r="D17" s="7"/>
    </row>
    <row r="18" spans="1:4" ht="15">
      <c r="A18" s="7"/>
      <c r="B18" s="7"/>
      <c r="C18" s="7"/>
      <c r="D18" s="7"/>
    </row>
    <row r="19" spans="1:4" ht="15">
      <c r="A19" s="11" t="s">
        <v>6</v>
      </c>
      <c r="B19" s="7"/>
      <c r="C19" s="7"/>
      <c r="D19" s="7"/>
    </row>
    <row r="20" spans="1:4" ht="15">
      <c r="A20" s="7" t="s">
        <v>82</v>
      </c>
      <c r="B20" s="7"/>
      <c r="C20" s="7"/>
      <c r="D20" s="7"/>
    </row>
    <row r="21" spans="1:4" ht="15">
      <c r="A21" s="7" t="s">
        <v>83</v>
      </c>
      <c r="B21" s="7"/>
      <c r="C21" s="7"/>
      <c r="D21" s="7"/>
    </row>
    <row r="22" spans="1:4" ht="15">
      <c r="A22" s="7" t="s">
        <v>113</v>
      </c>
      <c r="B22" s="7"/>
      <c r="C22" s="7"/>
      <c r="D22" s="7">
        <v>90000</v>
      </c>
    </row>
    <row r="23" spans="1:4" ht="15">
      <c r="A23" s="7" t="s">
        <v>84</v>
      </c>
      <c r="B23" s="7"/>
      <c r="C23" s="7"/>
      <c r="D23" s="7"/>
    </row>
    <row r="24" spans="1:4" ht="15">
      <c r="A24" s="7"/>
      <c r="B24" s="7"/>
      <c r="C24" s="7"/>
      <c r="D24" s="7"/>
    </row>
    <row r="25" spans="1:4" ht="15">
      <c r="A25" s="7"/>
      <c r="B25" s="7"/>
      <c r="C25" s="7"/>
      <c r="D25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Clamon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</dc:creator>
  <cp:keywords/>
  <dc:description/>
  <cp:lastModifiedBy>Henning Brusgaard Gebauer</cp:lastModifiedBy>
  <cp:lastPrinted>2015-02-25T12:04:26Z</cp:lastPrinted>
  <dcterms:created xsi:type="dcterms:W3CDTF">2007-12-10T20:32:15Z</dcterms:created>
  <dcterms:modified xsi:type="dcterms:W3CDTF">2015-03-04T13:38:28Z</dcterms:modified>
  <cp:category/>
  <cp:version/>
  <cp:contentType/>
  <cp:contentStatus/>
</cp:coreProperties>
</file>